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957" documentId="120_S{2AC9BD13-BADA-5192-A53E-5A8FF88502F6}" xr6:coauthVersionLast="47" xr6:coauthVersionMax="47" xr10:uidLastSave="{E100D963-4EAA-45F6-AE3C-71FDB1A931EA}"/>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L6" i="2"/>
  <c r="G6" i="5"/>
  <c r="G7" i="5"/>
  <c r="D5" i="3"/>
  <c r="D3" i="3"/>
  <c r="D4" i="3"/>
  <c r="B2" i="9"/>
  <c r="B3" i="9"/>
  <c r="B4" i="9"/>
  <c r="G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I3" i="9"/>
  <c r="I4" i="9"/>
  <c r="G3" i="9"/>
  <c r="G4" i="9"/>
  <c r="L2" i="9"/>
  <c r="L3" i="9"/>
  <c r="L4" i="9"/>
  <c r="J2" i="9"/>
  <c r="J3" i="9"/>
  <c r="J4" i="9"/>
  <c r="G5" i="9"/>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J6" i="5"/>
  <c r="J7" i="5"/>
  <c r="J8" i="5"/>
  <c r="J9" i="5"/>
  <c r="J10" i="5"/>
  <c r="I6" i="5"/>
  <c r="I7" i="5"/>
  <c r="I8" i="5"/>
  <c r="I9" i="5"/>
  <c r="I10" i="5"/>
  <c r="B6" i="5"/>
  <c r="B7" i="5"/>
  <c r="B8" i="5"/>
  <c r="B9" i="5"/>
  <c r="B10"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<sst xmlns="http://schemas.openxmlformats.org/spreadsheetml/2006/main" count="180299" uniqueCount="39136">
  <si>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</si>
  <si>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</si>
  <si>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</si>
  <si>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</si>
  <si>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</si>
  <si>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</si>
  <si>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</si>
  <si>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</si>
  <si>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</si>
  <si>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</si>
  <si>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</si>
  <si>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</si>
  <si>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</si>
  <si>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</si>
  <si>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</si>
  <si>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</si>
  <si>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</si>
  <si>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</si>
  <si>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</si>
  <si>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</si>
  <si>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</si>
  <si>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</si>
  <si>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</si>
  <si>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</si>
  <si>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</si>
  <si>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</si>
  <si>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</si>
  <si>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</si>
  <si>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</si>
  <si>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</si>
  <si>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</si>
  <si>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</si>
  <si>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</si>
  <si>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</si>
  <si>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</si>
  <si>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</si>
  <si>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</si>
  <si>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</si>
  <si>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</si>
  <si>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</si>
  <si>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</si>
  <si>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</si>
  <si>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</si>
  <si>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</si>
  <si>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</si>
  <si>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</si>
  <si>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</si>
  <si>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</si>
  <si>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</si>
  <si>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</si>
  <si>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</si>
  <si>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</si>
  <si>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</si>
  <si>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</si>
  <si>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</si>
  <si>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</si>
  <si>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</si>
  <si>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</si>
  <si>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</si>
  <si>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</si>
  <si>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</si>
  <si>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</si>
  <si>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</si>
  <si>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</si>
  <si>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</si>
  <si>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</si>
  <si>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</si>
  <si>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</si>
  <si>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</si>
  <si>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</si>
  <si>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</si>
  <si>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</si>
  <si>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</si>
  <si>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</si>
  <si>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</si>
  <si>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</si>
  <si>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</si>
  <si>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</si>
  <si>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</si>
  <si>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</si>
  <si>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</si>
  <si>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</si>
  <si>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</si>
  <si>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</si>
  <si>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</si>
  <si>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</si>
  <si>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</si>
  <si>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</si>
  <si>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</si>
  <si>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</si>
  <si>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</si>
  <si>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</si>
  <si>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</si>
  <si>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</si>
  <si>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</si>
  <si>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</si>
  <si>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</si>
  <si>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</si>
  <si>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</si>
  <si>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</si>
  <si>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</si>
  <si>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</si>
  <si>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</si>
  <si>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</si>
  <si>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</si>
  <si>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</si>
  <si>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</si>
  <si>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</si>
  <si>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</si>
  <si>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</si>
  <si>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</si>
  <si>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</si>
  <si>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</si>
  <si>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</si>
  <si>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</si>
  <si>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</si>
  <si>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</si>
  <si>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</si>
  <si>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</si>
  <si>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</si>
  <si>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</si>
  <si>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</si>
  <si>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</si>
  <si>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</si>
  <si>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</si>
  <si>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</si>
  <si>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</si>
  <si>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</si>
  <si>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</si>
  <si>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</si>
  <si>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</si>
  <si>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</si>
  <si>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</si>
  <si>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</si>
  <si>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</si>
  <si>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</si>
  <si>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</si>
  <si>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</si>
  <si>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</si>
  <si>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</si>
  <si>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</si>
  <si>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</si>
  <si>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</si>
  <si>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</si>
  <si>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</si>
  <si>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</si>
  <si>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</si>
  <si>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</si>
  <si>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</si>
  <si>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</si>
  <si>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</si>
  <si>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</si>
  <si>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</si>
  <si>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</si>
  <si>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</si>
  <si>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</si>
  <si>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</si>
  <si>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</si>
  <si>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</si>
  <si>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</si>
  <si>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</si>
  <si>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</si>
  <si>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</si>
  <si>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</si>
  <si>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</si>
  <si>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</si>
  <si>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</si>
  <si>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</si>
  <si>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</si>
  <si>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</si>
  <si>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</si>
  <si>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</si>
  <si>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</si>
  <si>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</si>
  <si>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</si>
  <si>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</si>
  <si>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</si>
  <si>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</si>
  <si>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</si>
  <si>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</si>
  <si>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</si>
  <si>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</si>
  <si>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</si>
  <si>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</si>
  <si>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</si>
  <si>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</si>
  <si>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</si>
  <si>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</si>
  <si>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</si>
  <si>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</si>
  <si>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</si>
  <si>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</si>
  <si>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</si>
  <si>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</si>
  <si>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</si>
  <si>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</si>
  <si>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</si>
  <si>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</si>
  <si>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</si>
  <si>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</si>
  <si>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</si>
  <si>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</si>
  <si>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</si>
  <si>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</si>
  <si>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</si>
  <si>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</si>
  <si>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</si>
  <si>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</si>
  <si>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</si>
  <si>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</si>
  <si>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</si>
  <si>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</si>
  <si>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</si>
  <si>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</si>
  <si>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</si>
  <si>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</si>
  <si>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</si>
  <si>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</si>
  <si>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</si>
  <si>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</si>
  <si>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</si>
  <si>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</si>
  <si>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</si>
  <si>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</si>
  <si>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</si>
  <si>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</si>
  <si>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</si>
  <si>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</si>
  <si>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</si>
  <si>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</si>
  <si>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</si>
  <si>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</si>
  <si>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</si>
  <si>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</si>
  <si>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</si>
  <si>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</si>
  <si>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</si>
  <si>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</si>
  <si>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</si>
  <si>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</si>
  <si>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</si>
  <si>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</si>
  <si>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</si>
  <si>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</si>
  <si>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</si>
  <si>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</si>
  <si>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</si>
  <si>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</si>
  <si>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</si>
  <si>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</si>
  <si>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</si>
  <si>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</si>
  <si>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</si>
  <si>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</si>
  <si>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</si>
  <si>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</si>
  <si>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</si>
  <si>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</si>
  <si>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</si>
  <si>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</si>
  <si>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</si>
  <si>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</si>
  <si>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</si>
  <si>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</si>
  <si>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</si>
  <si>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</si>
  <si>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</si>
  <si>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</si>
  <si>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</si>
  <si>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</si>
  <si>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</si>
  <si>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</si>
  <si>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</si>
  <si>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</si>
  <si>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</si>
  <si>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</si>
  <si>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</si>
  <si>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</si>
  <si>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</si>
  <si>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</si>
  <si>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</si>
  <si>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</si>
  <si>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</si>
  <si>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</si>
  <si>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</si>
  <si>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</si>
  <si>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</si>
  <si>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</si>
  <si>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</si>
  <si>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</si>
  <si>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</si>
  <si>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</si>
  <si>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</si>
  <si>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</si>
  <si>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</si>
  <si>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</si>
  <si>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</si>
  <si>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</si>
  <si>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</si>
  <si>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</si>
  <si>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</si>
  <si>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</si>
  <si>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</si>
  <si>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</si>
  <si>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</si>
  <si>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</si>
  <si>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</si>
  <si>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</si>
  <si>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</si>
  <si>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</si>
  <si>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</si>
  <si>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</si>
  <si>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</si>
  <si>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</si>
  <si>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</si>
  <si>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</si>
  <si>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</si>
  <si>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</si>
  <si>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</si>
  <si>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</si>
  <si>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</si>
  <si>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</si>
  <si>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</si>
  <si>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</si>
  <si>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</si>
  <si>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</si>
  <si>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</si>
  <si>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</si>
  <si>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</si>
  <si>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</si>
  <si>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</si>
  <si>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</si>
  <si>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</si>
  <si>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</si>
  <si>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</si>
  <si>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</si>
  <si>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</si>
  <si>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</si>
  <si>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</si>
  <si>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</si>
  <si>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</si>
  <si>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</si>
  <si>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</si>
  <si>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</si>
  <si>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</si>
  <si>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</si>
  <si>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</si>
  <si>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</si>
  <si>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</si>
  <si>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</si>
  <si>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</si>
  <si>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</si>
  <si>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</si>
  <si>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</si>
  <si>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</si>
  <si>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</si>
  <si>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</si>
  <si>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</si>
  <si>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</si>
  <si>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</si>
  <si>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</si>
  <si>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</si>
  <si>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</si>
  <si>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</si>
  <si>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</si>
  <si>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</si>
  <si>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</si>
  <si>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</si>
  <si>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</si>
  <si>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</si>
  <si>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</si>
  <si>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</si>
  <si>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</si>
  <si>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</si>
  <si>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</si>
  <si>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</si>
  <si>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</si>
  <si>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</si>
  <si>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</si>
  <si>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</si>
  <si>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</si>
  <si>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</si>
  <si>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</si>
  <si>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</si>
  <si>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</si>
  <si>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</si>
  <si>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</si>
  <si>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</si>
  <si>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</si>
  <si>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</si>
  <si>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</si>
  <si>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</si>
  <si>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</si>
  <si>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</si>
  <si>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</si>
  <si>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</si>
  <si>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</si>
  <si>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</si>
  <si>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</si>
  <si>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</si>
  <si>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</si>
  <si>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</si>
  <si>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</si>
  <si>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</si>
  <si>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</si>
  <si>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</si>
  <si>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</si>
  <si>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</si>
  <si>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</si>
  <si>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</si>
  <si>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</si>
  <si>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</si>
  <si>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</si>
  <si>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</si>
  <si>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</si>
  <si>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</si>
  <si>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</si>
  <si>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</si>
  <si>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</si>
  <si>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</si>
  <si>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</si>
  <si>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</si>
  <si>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</si>
  <si>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</si>
  <si>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</si>
  <si>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</si>
  <si>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</si>
  <si>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</si>
  <si>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</si>
  <si>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</si>
  <si>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</si>
  <si>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</si>
  <si>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</si>
  <si>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</si>
  <si>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</si>
  <si>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</si>
  <si>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</si>
  <si>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</si>
  <si>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</si>
  <si>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</si>
  <si>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</si>
  <si>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</si>
  <si>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</si>
  <si>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</si>
  <si>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</si>
  <si>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</si>
  <si>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</si>
  <si>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</si>
  <si>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</si>
  <si>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</si>
  <si>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</si>
  <si>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</si>
  <si>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</si>
  <si>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</si>
  <si>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</si>
  <si>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</si>
  <si>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</si>
  <si>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</si>
  <si>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</si>
  <si>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</si>
  <si>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</si>
  <si>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</si>
  <si>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</si>
  <si>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</si>
  <si>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</si>
  <si>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</si>
  <si>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</si>
  <si>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</si>
  <si>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</si>
  <si>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</si>
  <si>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</si>
  <si>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</si>
  <si>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</si>
  <si>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</si>
  <si>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</si>
  <si>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</si>
  <si>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</si>
  <si>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</si>
  <si>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</si>
  <si>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</si>
  <si>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</si>
  <si>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</si>
  <si>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</si>
  <si>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</si>
  <si>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</si>
  <si>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</si>
  <si>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</si>
  <si>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</si>
  <si>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</si>
  <si>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</si>
  <si>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</si>
  <si>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</si>
  <si>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</si>
  <si>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</si>
  <si>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</si>
  <si>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</si>
  <si>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</si>
  <si>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</si>
  <si>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</si>
  <si>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</si>
  <si>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</si>
  <si>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</si>
  <si>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</si>
  <si>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</si>
  <si>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</si>
  <si>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</si>
  <si>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</si>
  <si>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</si>
  <si>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</si>
  <si>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</si>
  <si>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</si>
  <si>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</si>
  <si>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</si>
  <si>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</si>
  <si>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</si>
  <si>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</si>
  <si>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</si>
  <si>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</si>
  <si>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</si>
  <si>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</si>
  <si>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</si>
  <si>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</si>
  <si>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</si>
  <si>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</si>
  <si>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</si>
  <si>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</si>
  <si>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</si>
  <si>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</si>
  <si>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</si>
  <si>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</si>
  <si>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</si>
  <si>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</si>
  <si>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</si>
  <si>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</si>
  <si>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</si>
  <si>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</si>
  <si>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</si>
  <si>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</si>
  <si>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</si>
  <si>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</si>
  <si>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</si>
  <si>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</si>
  <si>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</si>
  <si>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</si>
  <si>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</si>
  <si>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</si>
  <si>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</si>
  <si>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</si>
  <si>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</si>
  <si>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</si>
  <si>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</si>
  <si>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</si>
  <si>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</si>
  <si>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</si>
  <si>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</si>
  <si>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</si>
  <si>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</si>
  <si>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</si>
  <si>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</si>
  <si>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</si>
  <si>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</si>
  <si>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</si>
  <si>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</si>
  <si>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</si>
  <si>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</si>
  <si>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</si>
  <si>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</si>
  <si>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</si>
  <si>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</si>
  <si>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</si>
  <si>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</si>
  <si>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</si>
  <si>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</si>
  <si>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</si>
  <si>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</si>
  <si>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</si>
  <si>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</si>
  <si>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</si>
  <si>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</si>
  <si>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</si>
  <si>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</si>
  <si>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</si>
  <si>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</si>
  <si>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</si>
  <si>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</si>
  <si>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</si>
  <si>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</si>
  <si>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</si>
  <si>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</si>
  <si>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</si>
  <si>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</si>
  <si>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</si>
  <si>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</si>
  <si>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</si>
  <si>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</si>
  <si>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</si>
  <si>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</si>
  <si>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</si>
  <si>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</si>
  <si>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</si>
  <si>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</si>
  <si>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</si>
  <si>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</si>
  <si>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</si>
  <si>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</si>
  <si>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</si>
  <si>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</si>
  <si>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</si>
  <si>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</si>
  <si>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</si>
  <si>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</si>
  <si>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</si>
  <si>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</si>
  <si>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</si>
  <si>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</si>
  <si>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</si>
  <si>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</si>
  <si>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</si>
  <si>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</si>
  <si>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</si>
  <si>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</si>
  <si>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</si>
  <si>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</si>
  <si>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</si>
  <si>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</si>
  <si>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</si>
  <si>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</si>
  <si>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</si>
  <si>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</si>
  <si>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</si>
  <si>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</si>
  <si>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</si>
  <si>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</si>
  <si>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</si>
  <si>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</si>
  <si>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</si>
  <si>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</si>
  <si>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</si>
  <si>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</si>
  <si>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</si>
  <si>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</si>
  <si>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</si>
  <si>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</si>
  <si>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</si>
  <si>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</si>
  <si>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</si>
  <si>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</si>
  <si>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</si>
  <si>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</si>
  <si>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</si>
  <si>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</si>
  <si>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</si>
  <si>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</si>
  <si>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</si>
  <si>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</si>
  <si>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</si>
  <si>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</si>
  <si>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</si>
  <si>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</si>
  <si>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</si>
  <si>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</si>
  <si>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</si>
  <si>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</si>
  <si>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</si>
  <si>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</si>
  <si>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</si>
  <si>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</si>
  <si>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</si>
  <si>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</si>
  <si>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</si>
  <si>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</si>
  <si>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</si>
  <si>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</si>
  <si>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</si>
  <si>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</si>
  <si>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</si>
  <si>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</si>
  <si>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</si>
  <si>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</si>
  <si>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</si>
  <si>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</si>
  <si>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</si>
  <si>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</si>
  <si>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</si>
  <si>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</si>
  <si>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</si>
  <si>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</si>
  <si>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</si>
  <si>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</si>
  <si>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</si>
  <si>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</si>
  <si>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</si>
  <si>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</si>
  <si>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</si>
  <si>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</si>
  <si>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</si>
  <si>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</si>
  <si>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</si>
  <si>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</si>
  <si>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</si>
  <si>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</si>
  <si>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</si>
  <si>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</si>
  <si>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</si>
  <si>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</si>
  <si>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</si>
  <si>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</si>
  <si>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</si>
  <si>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</si>
  <si>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</si>
  <si>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</si>
  <si>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</si>
  <si>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</si>
  <si>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</si>
  <si>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</si>
  <si>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</si>
  <si>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</si>
  <si>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</si>
  <si>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</si>
  <si>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</si>
  <si>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</si>
  <si>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</si>
  <si>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</si>
  <si>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</si>
  <si>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</si>
  <si>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</si>
  <si>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</si>
  <si>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</si>
  <si>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</si>
  <si>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</si>
  <si>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</si>
  <si>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</si>
  <si>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</si>
  <si>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</si>
  <si>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</si>
  <si>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</si>
  <si>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</si>
  <si>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</si>
  <si>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</si>
  <si>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</si>
  <si>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</si>
  <si>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</si>
  <si>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</si>
  <si>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</si>
  <si>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</si>
  <si>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</si>
  <si>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</si>
  <si>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</si>
  <si>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</si>
  <si>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</si>
  <si>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</si>
  <si>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</si>
  <si>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</si>
  <si>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</si>
  <si>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</si>
  <si>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</si>
  <si>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</si>
  <si>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</si>
  <si>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</si>
  <si>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</si>
  <si>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</si>
  <si>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</si>
  <si>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</si>
  <si>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</si>
  <si>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</si>
  <si>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</si>
  <si>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</si>
  <si>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</si>
  <si>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</si>
  <si>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</si>
  <si>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</si>
  <si>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</si>
  <si>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</si>
  <si>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</si>
  <si>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</si>
  <si>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</si>
  <si>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</si>
  <si>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</si>
  <si>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</si>
  <si>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</si>
  <si>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</si>
  <si>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</si>
  <si>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</si>
  <si>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</si>
  <si>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</si>
  <si>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</si>
  <si>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</si>
  <si>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</si>
  <si>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</si>
  <si>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</si>
  <si>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</si>
  <si>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</si>
  <si>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</si>
  <si>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</si>
  <si>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</si>
  <si>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</si>
  <si>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</si>
  <si>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</si>
  <si>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</si>
  <si>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</si>
  <si>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</si>
  <si>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</si>
  <si>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</si>
  <si>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</si>
  <si>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</si>
  <si>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</si>
  <si>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</si>
  <si>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</si>
  <si>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</si>
  <si>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</si>
  <si>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</si>
  <si>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</si>
  <si>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</si>
  <si>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</si>
  <si>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</si>
  <si>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</si>
  <si>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</si>
  <si>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</si>
  <si>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</si>
  <si>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</si>
  <si>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</si>
  <si>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</si>
  <si>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</si>
  <si>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</si>
  <si>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</si>
  <si>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</si>
  <si>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</si>
  <si>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</si>
  <si>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</si>
  <si>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</si>
  <si>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</si>
  <si>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</si>
  <si>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</si>
  <si>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</si>
  <si>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</si>
  <si>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</si>
  <si>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</si>
  <si>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</si>
  <si>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</si>
  <si>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</si>
  <si>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</si>
  <si>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</si>
  <si>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</si>
  <si>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</si>
  <si>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</si>
  <si>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</si>
  <si>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</si>
  <si>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</si>
  <si>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</si>
  <si>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</si>
  <si>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</si>
  <si>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</si>
  <si>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</si>
  <si>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</si>
  <si>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</si>
  <si>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</si>
  <si>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</si>
  <si>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</si>
  <si>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</si>
  <si>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</si>
  <si>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</si>
  <si>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</si>
  <si>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</si>
  <si>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</si>
  <si>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</si>
  <si>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</si>
  <si>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</si>
  <si>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</si>
  <si>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</si>
  <si>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</si>
  <si>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</si>
  <si>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</si>
  <si>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</si>
  <si>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</si>
  <si>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</si>
  <si>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</si>
  <si>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</si>
  <si>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</si>
  <si>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</si>
  <si>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</si>
  <si>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</si>
  <si>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</si>
  <si>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</si>
  <si>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</si>
  <si>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</si>
  <si>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</si>
  <si>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</si>
  <si>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</si>
  <si>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</si>
  <si>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</si>
  <si>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</si>
  <si>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</si>
  <si>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</si>
  <si>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</si>
  <si>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</si>
  <si>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</si>
  <si>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</si>
  <si>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</si>
  <si>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</si>
  <si>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</si>
  <si>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</si>
  <si>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</si>
  <si>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</si>
  <si>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</si>
  <si>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</si>
  <si>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</si>
  <si>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</si>
  <si>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</si>
  <si>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</si>
  <si>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</si>
  <si>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</si>
  <si>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</si>
  <si>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</si>
  <si>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</si>
  <si>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</si>
  <si>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</si>
  <si>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</si>
  <si>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</si>
  <si>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</si>
  <si>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</si>
  <si>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</si>
  <si>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</si>
  <si>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</si>
  <si>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</si>
  <si>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</si>
  <si>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</si>
  <si>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</si>
  <si>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</si>
  <si>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</si>
  <si>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</si>
  <si>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</si>
  <si>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</si>
  <si>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</si>
  <si>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</si>
  <si>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</si>
  <si>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</si>
  <si>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</si>
  <si>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</si>
  <si>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</si>
  <si>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</si>
  <si>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</si>
  <si>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</si>
  <si>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</si>
  <si>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</si>
  <si>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</si>
  <si>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</si>
  <si>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</si>
  <si>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</si>
  <si>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</si>
  <si>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</si>
  <si>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</si>
  <si>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</si>
  <si>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</si>
  <si>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</si>
  <si>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</si>
  <si>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</si>
  <si>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</si>
  <si>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</si>
  <si>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</si>
  <si>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</si>
  <si>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</si>
  <si>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</si>
  <si>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</si>
  <si>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</si>
  <si>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</si>
  <si>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</si>
  <si>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</si>
  <si>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</si>
  <si>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</si>
  <si>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</si>
  <si>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</si>
  <si>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</si>
  <si>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</si>
  <si>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</si>
  <si>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</si>
  <si>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</si>
  <si>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</si>
  <si>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</si>
  <si>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</si>
  <si>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</si>
  <si>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</si>
  <si>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</si>
  <si>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</si>
  <si>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</si>
  <si>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</si>
  <si>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</si>
  <si>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</si>
  <si>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</si>
  <si>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</si>
  <si>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</si>
  <si>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</si>
  <si>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</si>
  <si>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</si>
  <si>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</si>
  <si>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</si>
  <si>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</si>
  <si>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</si>
  <si>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</si>
  <si>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</si>
  <si>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</si>
  <si>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</si>
  <si>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</si>
  <si>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</si>
  <si>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</si>
  <si>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</si>
  <si>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</si>
  <si>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</si>
  <si>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</si>
  <si>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</si>
  <si>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</si>
  <si>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</si>
  <si>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</si>
  <si>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</si>
  <si>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</si>
  <si>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</si>
  <si>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</si>
  <si>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</si>
  <si>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</si>
  <si>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</si>
  <si>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</si>
  <si>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</si>
  <si>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</si>
  <si>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</si>
  <si>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</si>
  <si>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</si>
  <si>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</si>
  <si>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</si>
  <si>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</si>
  <si>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</si>
  <si>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</si>
  <si>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</si>
  <si>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</si>
  <si>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</si>
  <si>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</si>
  <si>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</si>
  <si>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</si>
  <si>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</si>
  <si>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</si>
  <si>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</si>
  <si>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</si>
  <si>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</si>
  <si>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</si>
  <si>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</si>
  <si>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</si>
  <si>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</si>
  <si>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</si>
  <si>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</si>
  <si>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</si>
  <si>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</si>
  <si>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</si>
  <si>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</si>
  <si>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</si>
  <si>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</si>
  <si>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</si>
  <si>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</si>
  <si>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</si>
  <si>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</si>
  <si>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</si>
  <si>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</si>
  <si>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</si>
  <si>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</si>
  <si>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</si>
  <si>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</si>
  <si>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</si>
  <si>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</si>
  <si>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</si>
  <si>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</si>
  <si>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</si>
  <si>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</si>
  <si>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</si>
  <si>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</si>
  <si>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</si>
  <si>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</si>
  <si>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</si>
  <si>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</si>
  <si>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</si>
  <si>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</si>
  <si>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</si>
  <si>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</si>
  <si>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</si>
  <si>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</si>
  <si>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</si>
  <si>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</si>
  <si>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</si>
  <si>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</si>
  <si>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</si>
  <si>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</si>
  <si>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</si>
  <si>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</si>
  <si>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</si>
  <si>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</si>
  <si>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</si>
  <si>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</si>
  <si>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</si>
  <si>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</si>
  <si>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</si>
  <si>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</si>
  <si>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</si>
  <si>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</si>
  <si>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</si>
  <si>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</si>
  <si>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</si>
  <si>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</si>
  <si>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</si>
  <si>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</si>
  <si>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</si>
  <si>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</si>
  <si>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</si>
  <si>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</si>
  <si>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</si>
  <si>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</si>
  <si>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</si>
  <si>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</si>
  <si>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</si>
  <si>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</si>
  <si>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</si>
  <si>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</si>
  <si>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</si>
  <si>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</si>
  <si>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</si>
  <si>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</si>
  <si>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</si>
  <si>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</si>
  <si>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</si>
  <si>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</si>
  <si>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</si>
  <si>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</si>
  <si>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</si>
  <si>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</si>
  <si>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</si>
  <si>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</si>
  <si>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</si>
  <si>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</si>
  <si>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</si>
  <si>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</si>
  <si>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</si>
  <si>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</si>
  <si>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</si>
  <si>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</si>
  <si>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</si>
  <si>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</si>
  <si>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</si>
  <si>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</si>
  <si>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</si>
  <si>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</si>
  <si>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</si>
  <si>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</si>
  <si>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</si>
  <si>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</si>
  <si>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</si>
  <si>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</si>
  <si>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</si>
  <si>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</si>
  <si>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</si>
  <si>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</si>
  <si>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</si>
  <si>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</si>
  <si>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</si>
  <si>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</si>
  <si>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</si>
  <si>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</si>
  <si>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</si>
  <si>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</si>
  <si>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</si>
  <si>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</si>
  <si>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</si>
  <si>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</si>
  <si>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</si>
  <si>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</si>
  <si>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</si>
  <si>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</si>
  <si>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</si>
  <si>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</si>
  <si>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</si>
  <si>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</si>
  <si>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</si>
  <si>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</si>
  <si>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</si>
  <si>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</si>
  <si>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</si>
  <si>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</si>
  <si>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</si>
  <si>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</si>
  <si>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</si>
  <si>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</si>
  <si>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</si>
  <si>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</si>
  <si>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</si>
  <si>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</si>
  <si>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</si>
  <si>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</si>
  <si>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</si>
  <si>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</si>
  <si>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</si>
  <si>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</si>
  <si>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</si>
  <si>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</si>
  <si>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</si>
  <si>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</si>
  <si>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</si>
  <si>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</si>
  <si>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</si>
  <si>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</si>
  <si>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</si>
  <si>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</si>
  <si>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</si>
  <si>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</si>
  <si>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</si>
  <si>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</si>
  <si>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</si>
  <si>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</si>
  <si>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</si>
  <si>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</si>
  <si>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</si>
  <si>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</si>
  <si>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</si>
  <si>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</si>
  <si>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</si>
  <si>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</si>
  <si>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</si>
  <si>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</si>
  <si>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</si>
  <si>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</si>
  <si>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</si>
  <si>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</si>
  <si>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</si>
  <si>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</si>
  <si>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</si>
  <si>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</si>
  <si>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</si>
  <si>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</si>
  <si>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</si>
  <si>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</si>
  <si>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</si>
  <si>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</si>
  <si>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</si>
  <si>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</si>
  <si>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</si>
  <si>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</si>
  <si>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</si>
  <si>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</si>
  <si>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</si>
  <si>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</si>
  <si>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</si>
  <si>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</si>
  <si>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</si>
  <si>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</si>
  <si>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</si>
  <si>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</si>
  <si>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</si>
  <si>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</si>
  <si>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</si>
  <si>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</si>
  <si>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</si>
  <si>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</si>
  <si>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</si>
  <si>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</si>
  <si>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</si>
  <si>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</si>
  <si>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</si>
  <si>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</si>
  <si>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</si>
  <si>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</si>
  <si>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</si>
  <si>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</si>
  <si>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</si>
  <si>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</si>
  <si>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</si>
  <si>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</si>
  <si>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</si>
  <si>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</si>
  <si>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</si>
  <si>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</si>
  <si>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</si>
  <si>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</si>
  <si>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</si>
  <si>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</si>
  <si>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</si>
  <si>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</si>
  <si>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</si>
  <si>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</si>
  <si>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</si>
  <si>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</si>
  <si>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</si>
  <si>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</si>
  <si>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</si>
  <si>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</si>
  <si>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</si>
  <si>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</si>
  <si>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</si>
  <si>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</si>
  <si>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</si>
  <si>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</si>
  <si>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</si>
  <si>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</si>
  <si>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</si>
  <si>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</si>
  <si>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</si>
  <si>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</si>
  <si>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</si>
  <si>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</si>
  <si>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</si>
  <si>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</si>
  <si>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</si>
  <si>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</si>
  <si>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</si>
  <si>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</si>
  <si>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</si>
  <si>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</si>
  <si>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</si>
  <si>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</si>
  <si>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</si>
  <si>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</si>
  <si>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</si>
  <si>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</si>
  <si>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</si>
  <si>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</si>
  <si>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</si>
  <si>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</si>
  <si>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</si>
  <si>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</si>
  <si>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</si>
  <si>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</si>
  <si>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</si>
  <si>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</si>
  <si>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</si>
  <si>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</si>
  <si>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</si>
  <si>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</si>
  <si>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</si>
  <si>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</si>
  <si>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</si>
  <si>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</si>
  <si>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</si>
  <si>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</si>
  <si>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</si>
  <si>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</si>
  <si>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</si>
  <si>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</si>
  <si>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</si>
  <si>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</si>
  <si>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</si>
  <si>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</si>
  <si>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</si>
  <si>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</si>
  <si>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</si>
  <si>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</si>
  <si>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</si>
  <si>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</si>
  <si>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</si>
  <si>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</si>
  <si>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</si>
  <si>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</si>
  <si>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</si>
  <si>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</si>
  <si>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</si>
  <si>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</si>
  <si>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</si>
  <si>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</si>
  <si>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</si>
  <si>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</si>
  <si>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</si>
  <si>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</si>
  <si>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</si>
  <si>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</si>
  <si>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</si>
  <si>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</si>
  <si>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</si>
  <si>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</si>
  <si>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</si>
  <si>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</si>
  <si>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</si>
  <si>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</si>
  <si>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</si>
  <si>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</si>
  <si>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</si>
  <si>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</si>
  <si>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</si>
  <si>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</si>
  <si>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</si>
  <si>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</si>
  <si>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</si>
  <si>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</si>
  <si>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</si>
  <si>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</si>
  <si>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</si>
  <si>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</si>
  <si>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</si>
  <si>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</si>
  <si>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</si>
  <si>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</si>
  <si>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</si>
  <si>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</si>
  <si>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</si>
  <si>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</si>
  <si>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</si>
  <si>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</si>
  <si>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</si>
  <si>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</si>
  <si>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</si>
  <si>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</si>
  <si>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</si>
  <si>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</si>
  <si>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</si>
  <si>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</si>
  <si>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</si>
  <si>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</si>
  <si>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</si>
  <si>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</si>
  <si>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</si>
  <si>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</si>
  <si>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</si>
  <si>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</si>
  <si>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</si>
  <si>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</si>
  <si>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</si>
  <si>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</si>
  <si>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</si>
  <si>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</si>
  <si>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</si>
  <si>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</si>
  <si>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</si>
  <si>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</si>
  <si>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</si>
  <si>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</si>
  <si>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</si>
  <si>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</si>
  <si>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</si>
  <si>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</si>
  <si>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</si>
  <si>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</si>
  <si>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</si>
  <si>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</si>
  <si>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</si>
  <si>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</si>
  <si>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</si>
  <si>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</si>
  <si>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</si>
  <si>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</si>
  <si>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</si>
  <si>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</si>
  <si>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</si>
  <si>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</si>
  <si>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</si>
  <si>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</si>
  <si>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</si>
  <si>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</si>
  <si>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</si>
  <si>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</si>
  <si>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</si>
  <si>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</si>
  <si>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</si>
  <si>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</si>
  <si>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</si>
  <si>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</si>
  <si>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</si>
  <si>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</si>
  <si>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</si>
  <si>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</si>
  <si>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</si>
  <si>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</si>
  <si>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</si>
  <si>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</si>
  <si>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</si>
  <si>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</si>
  <si>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</si>
  <si>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</si>
  <si>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</si>
  <si>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</si>
  <si>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</si>
  <si>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</si>
  <si>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</si>
  <si>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</si>
  <si>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</si>
  <si>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</si>
  <si>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</si>
  <si>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</si>
  <si>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</si>
  <si>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</si>
  <si>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</si>
  <si>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</si>
  <si>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</si>
  <si>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</si>
  <si>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</si>
  <si>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</si>
  <si>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</si>
  <si>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</si>
  <si>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</si>
  <si>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</si>
  <si>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</si>
  <si>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</si>
  <si>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</si>
  <si>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</si>
  <si>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</si>
  <si>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</si>
  <si>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</si>
  <si>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</si>
  <si>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</si>
  <si>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</si>
  <si>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</si>
  <si>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</si>
  <si>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</si>
  <si>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</si>
  <si>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</si>
  <si>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</si>
  <si>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</si>
  <si>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</si>
  <si>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</si>
  <si>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</si>
  <si>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</si>
  <si>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</si>
  <si>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</si>
  <si>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</si>
  <si>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</si>
  <si>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</si>
  <si>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</si>
  <si>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</si>
  <si>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</si>
  <si>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</si>
  <si>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</si>
  <si>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</si>
  <si>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</si>
  <si>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</si>
  <si>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</si>
  <si>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</si>
  <si>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</si>
  <si>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</si>
  <si>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</si>
  <si>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</si>
  <si>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</si>
  <si>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</si>
  <si>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</si>
  <si>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</si>
  <si>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</si>
  <si>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</si>
  <si>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</si>
  <si>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</si>
  <si>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</si>
  <si>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</si>
  <si>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</si>
  <si>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</si>
  <si>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</si>
  <si>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</si>
  <si>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</si>
  <si>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</si>
  <si>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</si>
  <si>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</si>
  <si>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</si>
  <si>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</si>
  <si>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</si>
  <si>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</si>
  <si>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</si>
  <si>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</si>
  <si>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</si>
  <si>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</si>
  <si>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</si>
  <si>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</si>
  <si>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</si>
  <si>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</si>
  <si>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</si>
  <si>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</si>
  <si>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</si>
  <si>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</si>
  <si>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</si>
  <si>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</si>
  <si>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</si>
  <si>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</si>
  <si>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</si>
  <si>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</si>
  <si>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</si>
  <si>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</si>
  <si>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</si>
  <si>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</si>
  <si>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</si>
  <si>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</si>
  <si>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</si>
  <si>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</si>
  <si>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</si>
  <si>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</si>
  <si>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</si>
  <si>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</si>
  <si>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</si>
  <si>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</si>
  <si>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</si>
  <si>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</si>
  <si>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</si>
  <si>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</si>
  <si>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</si>
  <si>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</si>
  <si>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</si>
  <si>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</si>
  <si>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</si>
  <si>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</si>
  <si>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</si>
  <si>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</si>
  <si>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</si>
  <si>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</si>
  <si>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</si>
  <si>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</si>
  <si>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</si>
  <si>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</si>
  <si>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</si>
  <si>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</si>
  <si>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</si>
  <si>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</si>
  <si>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</si>
  <si>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</si>
  <si>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</si>
  <si>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</si>
  <si>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</si>
  <si>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</si>
  <si>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</si>
  <si>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</si>
  <si>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</si>
  <si>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</si>
  <si>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</si>
  <si>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</si>
  <si>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</si>
  <si>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</si>
  <si>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</si>
  <si>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</si>
  <si>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</si>
  <si>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</si>
  <si>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</si>
  <si>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</si>
  <si>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</si>
  <si>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</si>
  <si>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</si>
  <si>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</si>
  <si>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</si>
  <si>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</si>
  <si>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</si>
  <si>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</si>
  <si>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</si>
  <si>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</si>
  <si>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</si>
  <si>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</si>
  <si>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</si>
  <si>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</si>
  <si>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</si>
  <si>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</si>
  <si>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</si>
  <si>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</si>
  <si>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</si>
  <si>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</si>
  <si>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</si>
  <si>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</si>
  <si>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</si>
  <si>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</si>
  <si>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</si>
  <si>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</si>
  <si>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</si>
  <si>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</si>
  <si>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</si>
  <si>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</si>
  <si>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</si>
  <si>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</si>
  <si>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</si>
  <si>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</si>
  <si>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</si>
  <si>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</si>
  <si>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</si>
  <si>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</si>
  <si>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</si>
  <si>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</si>
  <si>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</si>
  <si>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</si>
  <si>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</si>
  <si>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</si>
  <si>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</si>
  <si>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</si>
  <si>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</si>
  <si>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</si>
  <si>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</si>
  <si>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</si>
  <si>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</si>
  <si>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</si>
  <si>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</si>
  <si>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</si>
  <si>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</si>
  <si>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</si>
  <si>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</si>
  <si>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</si>
  <si>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</si>
  <si>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</si>
  <si>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</si>
  <si>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</si>
  <si>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</si>
  <si>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</si>
  <si>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</si>
  <si>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</si>
  <si>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</si>
  <si>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</si>
  <si>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</si>
  <si>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</si>
  <si>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</si>
  <si>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</si>
  <si>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</si>
  <si>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</si>
  <si>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</si>
  <si>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</si>
  <si>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</si>
  <si>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</si>
  <si>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</si>
  <si>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</si>
  <si>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</si>
  <si>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</si>
  <si>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</si>
  <si>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</si>
  <si>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</si>
  <si>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</si>
  <si>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</si>
  <si>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</si>
  <si>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</si>
  <si>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</si>
  <si>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</si>
  <si>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</si>
  <si>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</si>
  <si>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</si>
  <si>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</si>
  <si>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</si>
  <si>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</si>
  <si>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</si>
  <si>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</si>
  <si>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</si>
  <si>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</si>
  <si>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</si>
  <si>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</si>
  <si>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</si>
  <si>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</si>
  <si>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</si>
  <si>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</si>
  <si>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</si>
  <si>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</si>
  <si>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</si>
  <si>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</si>
  <si>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</si>
  <si>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</si>
  <si>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</si>
  <si>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</si>
  <si>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</si>
  <si>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</si>
  <si>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</si>
  <si>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</si>
  <si>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</si>
  <si>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</si>
  <si>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</si>
  <si>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</si>
  <si>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</si>
  <si>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</si>
  <si>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</si>
  <si>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</si>
  <si>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</si>
  <si>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</si>
  <si>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</si>
  <si>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</si>
  <si>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</si>
  <si>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</si>
  <si>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</si>
  <si>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</si>
  <si>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</si>
  <si>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</si>
  <si>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</si>
  <si>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</si>
  <si>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</si>
  <si>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</si>
  <si>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</si>
  <si>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</si>
  <si>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</si>
  <si>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</si>
  <si>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</si>
  <si>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</si>
  <si>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</si>
  <si>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</si>
  <si>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</si>
  <si>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</si>
  <si>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</si>
  <si>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</si>
  <si>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</si>
  <si>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</si>
  <si>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</si>
  <si>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</si>
  <si>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</si>
  <si>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</si>
  <si>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</si>
  <si>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</si>
  <si>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</si>
  <si>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</si>
  <si>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</si>
  <si>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</si>
  <si>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</si>
  <si>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</si>
  <si>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</si>
  <si>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</si>
  <si>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</si>
  <si>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</si>
  <si>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</si>
  <si>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</si>
  <si>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</si>
  <si>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</si>
  <si>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</si>
  <si>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</si>
  <si>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</si>
  <si>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</si>
  <si>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</si>
  <si>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</si>
  <si>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</si>
  <si>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</si>
  <si>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</si>
  <si>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</si>
  <si>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</si>
  <si>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</si>
  <si>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</si>
  <si>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</si>
  <si>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</si>
  <si>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</si>
  <si>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</si>
  <si>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</si>
  <si>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</si>
  <si>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</si>
  <si>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</si>
  <si>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</si>
  <si>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</si>
  <si>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</si>
  <si>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</si>
  <si>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</si>
  <si>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</si>
  <si>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</si>
  <si>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</si>
  <si>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</si>
  <si>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</si>
  <si>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</si>
  <si>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</si>
  <si>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</si>
  <si>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</si>
  <si>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</si>
  <si>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</si>
  <si>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</si>
  <si>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</si>
  <si>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</si>
  <si>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</si>
  <si>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</si>
  <si>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</si>
  <si>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</si>
  <si>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</si>
  <si>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</si>
  <si>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</si>
  <si>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</si>
  <si>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</si>
  <si>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</si>
  <si>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</si>
  <si>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</si>
  <si>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</si>
  <si>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</si>
  <si>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</si>
  <si>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</si>
  <si>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</si>
  <si>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</si>
  <si>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</si>
  <si>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</si>
  <si>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</si>
  <si>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</si>
  <si>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</si>
  <si>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</si>
  <si>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</si>
  <si>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</si>
  <si>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</si>
  <si>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</si>
  <si>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</si>
  <si>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</si>
  <si>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</si>
  <si>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</si>
  <si>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</si>
  <si>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</si>
  <si>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</si>
  <si>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</si>
  <si>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</si>
  <si>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</si>
  <si>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</si>
  <si>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</si>
  <si>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</si>
  <si>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</si>
  <si>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</si>
  <si>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</si>
  <si>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</si>
  <si>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</si>
  <si>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</si>
  <si>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</si>
  <si>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</si>
  <si>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</si>
  <si>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</si>
  <si>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</si>
  <si>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</si>
  <si>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</si>
  <si>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</si>
  <si>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</si>
  <si>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</si>
  <si>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</si>
  <si>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</si>
  <si>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</si>
  <si>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</si>
  <si>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</si>
  <si>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</si>
  <si>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</si>
  <si>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</si>
  <si>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</si>
  <si>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</si>
  <si>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</si>
  <si>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</si>
  <si>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</si>
  <si>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</si>
  <si>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</si>
  <si>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</si>
  <si>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</si>
  <si>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</si>
  <si>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</si>
  <si>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</si>
  <si>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</si>
  <si>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</si>
  <si>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</si>
  <si>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</si>
  <si>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</si>
  <si>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</si>
  <si>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</si>
  <si>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</si>
  <si>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</si>
  <si>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</si>
  <si>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</si>
  <si>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</si>
  <si>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</si>
  <si>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</si>
  <si>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</si>
  <si>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</si>
  <si>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</si>
  <si>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</si>
  <si>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</si>
  <si>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</si>
  <si>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</si>
  <si>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</si>
  <si>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</si>
  <si>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</si>
  <si>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</si>
  <si>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</si>
  <si>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</si>
  <si>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</si>
  <si>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</si>
  <si>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</si>
  <si>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</si>
  <si>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</si>
  <si>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</si>
  <si>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</si>
  <si>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</si>
  <si>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</si>
  <si>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</si>
  <si>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</si>
  <si>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</si>
  <si>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</si>
  <si>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</si>
  <si>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</si>
  <si>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</si>
  <si>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</si>
  <si>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</si>
  <si>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</si>
  <si>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</si>
  <si>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</si>
  <si>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</si>
  <si>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</si>
  <si>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</si>
  <si>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</si>
  <si>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</si>
  <si>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</si>
  <si>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</si>
  <si>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</si>
  <si>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</si>
  <si>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</si>
  <si>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</si>
  <si>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</si>
  <si>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</si>
  <si>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</si>
  <si>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</si>
  <si>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</si>
  <si>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</si>
  <si>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</si>
  <si>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</si>
  <si>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</si>
  <si>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</si>
  <si>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</si>
  <si>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</si>
  <si>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</si>
  <si>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</si>
  <si>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</si>
  <si>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</si>
  <si>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</si>
  <si>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</si>
  <si>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</si>
  <si>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</si>
  <si>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</si>
  <si>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</si>
  <si>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</si>
  <si>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</si>
  <si>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</si>
  <si>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</si>
  <si>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</si>
  <si>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</si>
  <si>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</si>
  <si>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</si>
  <si>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</si>
  <si>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</si>
  <si>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</si>
  <si>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</si>
  <si>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</si>
  <si>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</si>
  <si>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</si>
  <si>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</si>
  <si>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</si>
  <si>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</si>
  <si>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</si>
  <si>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</si>
  <si>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</si>
  <si>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</si>
  <si>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</si>
  <si>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</si>
  <si>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</si>
  <si>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</si>
  <si>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</si>
  <si>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</si>
  <si>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</si>
  <si>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</si>
  <si>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</si>
  <si>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</si>
  <si>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</si>
  <si>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</si>
  <si>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</si>
  <si>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</si>
  <si>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</si>
  <si>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</si>
  <si>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</si>
  <si>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</si>
  <si>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</si>
  <si>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</si>
  <si>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</si>
  <si>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</si>
  <si>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</si>
  <si>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</si>
  <si>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</si>
  <si>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</si>
  <si>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</si>
  <si>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</si>
  <si>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</si>
  <si>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</si>
  <si>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</si>
  <si>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</si>
  <si>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</si>
  <si>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</si>
  <si>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</si>
  <si>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</si>
  <si>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</si>
  <si>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</si>
  <si>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</si>
  <si>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</si>
  <si>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</si>
  <si>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</si>
  <si>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</si>
  <si>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</si>
  <si>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</si>
  <si>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</si>
  <si>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</si>
  <si>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</si>
  <si>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</si>
  <si>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</si>
  <si>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</si>
  <si>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</si>
  <si>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</si>
  <si>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</si>
  <si>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</si>
  <si>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</si>
  <si>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</si>
  <si>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</si>
  <si>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</si>
  <si>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</si>
  <si>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</si>
  <si>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</si>
  <si>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</si>
  <si>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</si>
  <si>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</si>
  <si>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</si>
  <si>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</si>
  <si>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</si>
  <si>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</si>
  <si>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</si>
  <si>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</si>
  <si>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</si>
  <si>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</si>
  <si>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</si>
  <si>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</si>
  <si>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</si>
  <si>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</si>
  <si>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</si>
  <si>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</si>
  <si>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</si>
  <si>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</si>
  <si>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</si>
  <si>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</si>
  <si>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</si>
  <si>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</si>
  <si>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</si>
  <si>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</si>
  <si>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</si>
  <si>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</si>
  <si>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</si>
  <si>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</si>
  <si>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</si>
  <si>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</si>
  <si>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</si>
  <si>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</si>
  <si>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</si>
  <si>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</si>
  <si>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</si>
  <si>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</si>
  <si>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</si>
  <si>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</si>
  <si>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</si>
  <si>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</si>
  <si>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</si>
  <si>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</si>
  <si>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</si>
  <si>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</si>
  <si>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</si>
  <si>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</si>
  <si>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</si>
  <si>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</si>
  <si>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</si>
  <si>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</si>
  <si>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</si>
  <si>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</si>
  <si>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</si>
  <si>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</si>
  <si>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</si>
  <si>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</si>
  <si>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</si>
  <si>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</si>
  <si>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</si>
  <si>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</si>
  <si>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</si>
  <si>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</si>
  <si>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</si>
  <si>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</si>
  <si>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</si>
  <si>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</si>
  <si>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</si>
  <si>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</si>
  <si>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</si>
  <si>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</si>
  <si>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</si>
  <si>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</si>
  <si>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</si>
  <si>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</si>
  <si>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</si>
  <si>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</si>
  <si>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</si>
  <si>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</si>
  <si>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</si>
  <si>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</si>
  <si>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</si>
  <si>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</si>
  <si>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</si>
  <si>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</si>
  <si>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</si>
  <si>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</si>
  <si>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</si>
  <si>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</si>
  <si>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</si>
  <si>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</si>
  <si>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</si>
  <si>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</si>
  <si>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</si>
  <si>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</si>
  <si>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</si>
  <si>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</si>
  <si>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</si>
  <si>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</si>
  <si>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</si>
  <si>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</si>
  <si>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</si>
  <si>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</si>
  <si>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</si>
  <si>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</si>
  <si>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</si>
  <si>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</si>
  <si>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</si>
  <si>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</si>
  <si>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</si>
  <si>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</si>
  <si>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</si>
  <si>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</si>
  <si>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</si>
  <si>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</si>
  <si>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</si>
  <si>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</si>
  <si>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</si>
  <si>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</si>
  <si>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</si>
  <si>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</si>
  <si>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</si>
  <si>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</si>
  <si>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</si>
  <si>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</si>
  <si>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</si>
  <si>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</si>
  <si>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</si>
  <si>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</si>
  <si>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</si>
  <si>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</si>
  <si>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</si>
  <si>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</si>
  <si>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</si>
  <si>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</si>
  <si>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</si>
  <si>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</si>
  <si>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</si>
  <si>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</si>
  <si>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</si>
  <si>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</si>
  <si>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</si>
  <si>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</si>
  <si>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</si>
  <si>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</si>
  <si>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</si>
  <si>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</si>
  <si>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</si>
  <si>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</si>
  <si>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</si>
  <si>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</si>
  <si>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</si>
  <si>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</si>
  <si>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</si>
  <si>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</si>
  <si>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</si>
  <si>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</si>
  <si>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</si>
  <si>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</si>
  <si>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</si>
  <si>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</si>
  <si>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</si>
  <si>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</si>
  <si>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</si>
  <si>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</si>
  <si>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</si>
  <si>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</si>
  <si>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</si>
  <si>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</si>
  <si>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</si>
  <si>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</si>
  <si>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</si>
  <si>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</si>
  <si>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</si>
  <si>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</si>
  <si>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</si>
  <si>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</si>
  <si>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</si>
  <si>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</si>
  <si>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</si>
  <si>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</si>
  <si>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</si>
  <si>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</si>
  <si>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</si>
  <si>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</si>
  <si>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</si>
  <si>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</si>
  <si>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</si>
  <si>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</si>
  <si>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</si>
  <si>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</si>
  <si>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</si>
  <si>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</si>
  <si>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</si>
  <si>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</si>
  <si>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</si>
  <si>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</si>
  <si>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</si>
  <si>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</si>
  <si>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</si>
  <si>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</si>
  <si>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</si>
  <si>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</si>
  <si>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</si>
  <si>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</si>
  <si>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</si>
  <si>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</si>
  <si>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</si>
  <si>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</si>
  <si>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</si>
  <si>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</si>
  <si>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</si>
  <si>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</si>
  <si>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</si>
  <si>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</si>
  <si>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</si>
  <si>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</si>
  <si>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</si>
  <si>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</si>
  <si>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</si>
  <si>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</si>
  <si>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</si>
  <si>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</si>
  <si>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</si>
  <si>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</si>
  <si>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</si>
  <si>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</si>
  <si>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</si>
  <si>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</si>
  <si>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</si>
  <si>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</si>
  <si>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</si>
  <si>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</si>
  <si>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</si>
  <si>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</si>
  <si>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</si>
  <si>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</si>
  <si>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</si>
  <si>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</si>
  <si>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</si>
  <si>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</si>
  <si>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</si>
  <si>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</si>
  <si>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</si>
  <si>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</si>
  <si>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</si>
  <si>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</si>
  <si>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</si>
  <si>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</si>
  <si>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</si>
  <si>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</si>
  <si>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</si>
  <si>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</si>
  <si>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</si>
  <si>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</si>
  <si>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</si>
  <si>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</si>
  <si>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</si>
  <si>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</si>
  <si>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</si>
  <si>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</si>
  <si>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</si>
  <si>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</si>
  <si>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</si>
  <si>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</si>
  <si>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</si>
  <si>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</si>
  <si>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</si>
  <si>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</si>
  <si>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</si>
  <si>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</si>
  <si>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</si>
  <si>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</si>
  <si>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</si>
  <si>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</si>
  <si>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</si>
  <si>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</si>
  <si>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</si>
  <si>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</si>
  <si>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</si>
  <si>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</si>
  <si>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</si>
  <si>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</si>
  <si>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</si>
  <si>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</si>
  <si>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</si>
  <si>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</si>
  <si>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</si>
  <si>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</si>
  <si>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</si>
  <si>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</si>
  <si>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</si>
  <si>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</si>
  <si>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</si>
  <si>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</si>
  <si>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</si>
  <si>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</si>
  <si>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</si>
  <si>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</si>
  <si>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</si>
  <si>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</si>
  <si>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</si>
  <si>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</si>
  <si>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</si>
  <si>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</si>
  <si>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</si>
  <si>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</si>
  <si>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</si>
  <si>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</si>
  <si>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</si>
  <si>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</si>
  <si>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</si>
  <si>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</si>
  <si>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</si>
  <si>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</si>
  <si>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</si>
  <si>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</si>
  <si>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</si>
  <si>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</si>
  <si>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</si>
  <si>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</si>
  <si>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</si>
  <si>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</si>
  <si>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</si>
  <si>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</si>
  <si>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</si>
  <si>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</si>
  <si>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</si>
  <si>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</si>
  <si>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</si>
  <si>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</si>
  <si>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</si>
  <si>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</si>
  <si>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</si>
  <si>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</si>
  <si>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</si>
  <si>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</si>
  <si>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</si>
  <si>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</si>
  <si>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</si>
  <si>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</si>
  <si>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</si>
  <si>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</si>
  <si>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</si>
  <si>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</si>
  <si>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</si>
  <si>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</si>
  <si>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</si>
  <si>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</si>
  <si>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</si>
  <si>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</si>
  <si>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</si>
  <si>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</si>
  <si>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</si>
  <si>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</si>
  <si>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</si>
  <si>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</si>
  <si>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</si>
  <si>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</si>
  <si>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</si>
  <si>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</si>
  <si>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</si>
  <si>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</si>
  <si>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</si>
  <si>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</si>
  <si>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</si>
  <si>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</si>
  <si>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</si>
  <si>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</si>
  <si>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</si>
  <si>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</si>
  <si>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</si>
  <si>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</si>
  <si>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</si>
  <si>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</si>
  <si>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</si>
  <si>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</si>
  <si>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</si>
  <si>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</si>
  <si>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</si>
  <si>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</si>
  <si>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</si>
  <si>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</si>
  <si>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</si>
  <si>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</si>
  <si>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</si>
  <si>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</si>
  <si>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</si>
  <si>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</si>
  <si>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</si>
  <si>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</si>
  <si>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</si>
  <si>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</si>
  <si>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</si>
  <si>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</si>
  <si>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</si>
  <si>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</si>
  <si>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</si>
  <si>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</si>
  <si>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</si>
  <si>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</si>
  <si>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</si>
  <si>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</si>
  <si>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</si>
  <si>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</si>
  <si>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</si>
  <si>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</si>
  <si>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</si>
  <si>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</si>
  <si>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</si>
  <si>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</si>
  <si>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</si>
  <si>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</si>
  <si>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</si>
  <si>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</si>
  <si>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</si>
  <si>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</si>
  <si>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</si>
  <si>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</si>
  <si>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</si>
  <si>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</si>
  <si>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</si>
  <si>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</si>
  <si>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</si>
  <si>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</si>
  <si>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</si>
  <si>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</si>
  <si>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</si>
  <si>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</si>
  <si>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</si>
  <si>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</si>
  <si>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</si>
  <si>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</si>
  <si>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</si>
  <si>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</si>
  <si>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</si>
  <si>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</si>
  <si>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</si>
  <si>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</si>
  <si>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</si>
  <si>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</si>
  <si>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</si>
  <si>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</si>
  <si>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</si>
  <si>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</si>
  <si>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</si>
  <si>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</si>
  <si>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</si>
  <si>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</si>
  <si>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</si>
  <si>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</si>
  <si>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</si>
  <si>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</si>
  <si>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</si>
  <si>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</si>
  <si>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</si>
  <si>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</si>
  <si>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</si>
  <si>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</si>
  <si>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</si>
  <si>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</si>
  <si>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</si>
  <si>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</si>
  <si>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</si>
  <si>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</si>
  <si>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</si>
  <si>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</si>
  <si>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</si>
  <si>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</si>
  <si>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</si>
  <si>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</si>
  <si>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</si>
  <si>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</si>
  <si>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</si>
  <si>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</si>
  <si>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</si>
  <si>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</si>
  <si>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</si>
  <si>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</si>
  <si>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</si>
  <si>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</si>
  <si>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</si>
  <si>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</si>
  <si>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</si>
  <si>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</si>
  <si>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</si>
  <si>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</si>
  <si>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</si>
  <si>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</si>
  <si>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</si>
  <si>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</si>
  <si>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</si>
  <si>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</si>
  <si>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</si>
  <si>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</si>
  <si>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</si>
  <si>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</si>
  <si>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</si>
  <si>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</si>
  <si>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</si>
  <si>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</si>
  <si>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</si>
  <si>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</si>
  <si>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</si>
  <si>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</si>
  <si>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</si>
  <si>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</si>
  <si>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</si>
  <si>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</si>
  <si>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</si>
  <si>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</si>
  <si>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</si>
  <si>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</si>
  <si>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</si>
  <si>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</si>
  <si>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</si>
  <si>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</si>
  <si>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</si>
  <si>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</si>
  <si>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</si>
  <si>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</si>
  <si>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</si>
  <si>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</si>
  <si>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</si>
  <si>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</si>
  <si>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</si>
  <si>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</si>
  <si>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</si>
  <si>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</si>
  <si>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</si>
  <si>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</si>
  <si>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</si>
  <si>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</si>
  <si>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</si>
  <si>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</si>
  <si>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</si>
  <si>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</si>
  <si>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</si>
  <si>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</si>
  <si>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</si>
  <si>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</si>
  <si>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</si>
  <si>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</si>
  <si>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</si>
  <si>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</si>
  <si>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</si>
  <si>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</si>
  <si>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</si>
  <si>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</si>
  <si>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</si>
  <si>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</si>
  <si>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</si>
  <si>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</si>
  <si>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</si>
  <si>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</si>
  <si>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</si>
  <si>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</si>
  <si>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</si>
  <si>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</si>
  <si>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</si>
  <si>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</si>
  <si>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</si>
  <si>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</si>
  <si>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</si>
  <si>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</si>
  <si>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</si>
  <si>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</si>
  <si>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</si>
  <si>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</si>
  <si>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</si>
  <si>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</si>
  <si>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</si>
  <si>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</si>
  <si>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</si>
  <si>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</si>
  <si>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</si>
  <si>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</si>
  <si>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</si>
  <si>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</si>
  <si>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</si>
  <si>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</si>
  <si>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</si>
  <si>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</si>
  <si>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</si>
  <si>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</si>
  <si>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</si>
  <si>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</si>
  <si>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</si>
  <si>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</si>
  <si>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</si>
  <si>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</si>
  <si>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</si>
  <si>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</si>
  <si>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</si>
  <si>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</si>
  <si>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</si>
  <si>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</si>
  <si>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</si>
  <si>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</si>
  <si>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</si>
  <si>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</si>
  <si>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</si>
  <si>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</si>
  <si>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</si>
  <si>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</si>
  <si>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</si>
  <si>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</si>
  <si>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</si>
  <si>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</si>
  <si>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</si>
  <si>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</si>
  <si>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</si>
  <si>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</si>
  <si>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</si>
  <si>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</si>
  <si>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</si>
  <si>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</si>
  <si>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</si>
  <si>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</si>
  <si>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</si>
  <si>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</si>
  <si>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</si>
  <si>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</si>
  <si>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</si>
  <si>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</si>
  <si>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</si>
  <si>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</si>
  <si>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</si>
  <si>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</si>
  <si>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</si>
  <si>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</si>
  <si>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</si>
  <si>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</si>
  <si>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</si>
  <si>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</si>
  <si>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</si>
  <si>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</si>
  <si>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</si>
  <si>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</si>
  <si>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</si>
  <si>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</si>
  <si>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</si>
  <si>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</si>
  <si>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</si>
  <si>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</si>
  <si>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</si>
  <si>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</si>
  <si>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</si>
  <si>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</si>
  <si>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</si>
  <si>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</si>
  <si>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</si>
  <si>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</si>
  <si>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</si>
  <si>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</si>
  <si>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</si>
  <si>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</si>
  <si>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</si>
  <si>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</si>
  <si>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</si>
  <si>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</si>
  <si>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</si>
  <si>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</si>
  <si>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</si>
  <si>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</si>
  <si>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</si>
  <si>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</si>
  <si>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</si>
  <si>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</si>
  <si>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</si>
  <si>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</si>
  <si>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</si>
  <si>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</si>
  <si>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</si>
  <si>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</si>
  <si>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</si>
  <si>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</si>
  <si>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</si>
  <si>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</si>
  <si>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</si>
  <si>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</si>
  <si>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</si>
  <si>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</si>
  <si>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</si>
  <si>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</si>
  <si>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</si>
  <si>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</si>
  <si>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</si>
  <si>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</si>
  <si>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</si>
  <si>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</si>
  <si>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</si>
  <si>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</si>
  <si>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</si>
  <si>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</si>
  <si>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</si>
  <si>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</si>
  <si>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</si>
  <si>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</si>
  <si>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</si>
  <si>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</si>
  <si>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</si>
  <si>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</si>
  <si>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</si>
  <si>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</si>
  <si>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</si>
  <si>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</si>
  <si>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</si>
  <si>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</si>
  <si>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</si>
  <si>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</si>
  <si>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</si>
  <si>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</si>
  <si>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</si>
  <si>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</si>
  <si>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</si>
  <si>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</si>
  <si>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</si>
  <si>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</si>
  <si>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</si>
  <si>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</si>
  <si>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</si>
  <si>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</si>
  <si>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</si>
  <si>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</si>
  <si>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</si>
  <si>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</si>
  <si>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</si>
  <si>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</si>
  <si>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</si>
  <si>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</si>
  <si>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</si>
  <si>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</si>
  <si>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</si>
  <si>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</si>
  <si>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</si>
  <si>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</si>
  <si>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</si>
  <si>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</si>
  <si>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</si>
  <si>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</si>
  <si>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</si>
  <si>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</si>
  <si>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</si>
  <si>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</si>
  <si>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</si>
  <si>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</si>
  <si>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</si>
  <si>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</si>
  <si>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</si>
  <si>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</si>
  <si>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</si>
  <si>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</si>
  <si>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</si>
  <si>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</si>
  <si>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</si>
  <si>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</si>
  <si>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</si>
  <si>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</si>
  <si>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</si>
  <si>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</si>
  <si>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</si>
  <si>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</si>
  <si>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</si>
  <si>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</si>
  <si>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</si>
  <si>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</si>
  <si>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</si>
  <si>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</si>
  <si>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</si>
  <si>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</si>
  <si>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</si>
  <si>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</si>
  <si>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</si>
  <si>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</si>
  <si>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</si>
  <si>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</si>
  <si>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</si>
  <si>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</si>
  <si>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</si>
  <si>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</si>
  <si>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</si>
  <si>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</si>
  <si>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</si>
  <si>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</si>
  <si>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</si>
  <si>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</si>
  <si>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</si>
  <si>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</si>
  <si>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</si>
  <si>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</si>
  <si>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</si>
  <si>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</si>
  <si>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</si>
  <si>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</si>
  <si>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</si>
  <si>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</si>
  <si>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</si>
  <si>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</si>
  <si>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</si>
  <si>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</si>
  <si>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</si>
  <si>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</si>
  <si>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</si>
  <si>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</si>
  <si>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</si>
  <si>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</si>
  <si>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</si>
  <si>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</si>
  <si>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</si>
  <si>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</si>
  <si>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</si>
  <si>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</si>
  <si>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</si>
  <si>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</si>
  <si>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</si>
  <si>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</si>
  <si>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</si>
  <si>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</si>
  <si>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</si>
  <si>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</si>
  <si>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</si>
  <si>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</si>
  <si>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</si>
  <si>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</si>
  <si>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</si>
  <si>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</si>
  <si>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</si>
  <si>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</si>
  <si>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</si>
  <si>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</si>
  <si>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</si>
  <si>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</si>
  <si>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</si>
  <si>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</si>
  <si>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</si>
  <si>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</si>
  <si>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</si>
  <si>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</si>
  <si>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</si>
  <si>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</si>
  <si>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</si>
  <si>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</si>
  <si>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</si>
  <si>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</si>
  <si>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</si>
  <si>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</si>
  <si>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</si>
  <si>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</si>
  <si>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</si>
  <si>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</si>
  <si>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</si>
  <si>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</si>
  <si>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</si>
  <si>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</si>
  <si>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</si>
  <si>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</si>
  <si>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</si>
  <si>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</si>
  <si>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</si>
  <si>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</si>
  <si>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</si>
  <si>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</si>
  <si>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</si>
  <si>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</si>
  <si>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</si>
  <si>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</si>
  <si>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</si>
  <si>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</si>
  <si>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</si>
  <si>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</si>
  <si>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</si>
  <si>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</si>
  <si>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</si>
  <si>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</si>
  <si>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</si>
  <si>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</si>
  <si>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</si>
  <si>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</si>
  <si>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</si>
  <si>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</si>
  <si>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</si>
  <si>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</si>
  <si>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</si>
  <si>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</si>
  <si>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</si>
  <si>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</si>
  <si>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</si>
  <si>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</si>
  <si>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</si>
  <si>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</si>
  <si>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</si>
  <si>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</si>
  <si>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</si>
  <si>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</si>
  <si>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</si>
  <si>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</si>
  <si>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</si>
  <si>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</si>
  <si>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</si>
  <si>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</si>
  <si>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</si>
  <si>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</si>
  <si>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</si>
  <si>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</si>
  <si>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</si>
  <si>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</si>
  <si>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</si>
  <si>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</si>
  <si>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</si>
  <si>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</si>
  <si>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</si>
  <si>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</si>
  <si>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</si>
  <si>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</si>
  <si>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</si>
  <si>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</si>
  <si>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</si>
  <si>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</si>
  <si>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</si>
  <si>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</si>
  <si>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</si>
  <si>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</si>
  <si>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</si>
  <si>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</si>
  <si>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</si>
  <si>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</si>
  <si>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</si>
  <si>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</si>
  <si>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</si>
  <si>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</si>
  <si>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</si>
  <si>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</si>
  <si>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</si>
  <si>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</si>
  <si>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</si>
  <si>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</si>
  <si>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</si>
  <si>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</si>
  <si>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</si>
  <si>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</si>
  <si>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</si>
  <si>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</si>
  <si>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</si>
  <si>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</si>
  <si>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</si>
  <si>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</si>
  <si>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</si>
  <si>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</si>
  <si>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</si>
  <si>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</si>
  <si>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</si>
  <si>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</si>
  <si>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</si>
  <si>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</si>
  <si>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</si>
  <si>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</si>
  <si>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</si>
  <si>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</si>
  <si>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</si>
  <si>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</si>
  <si>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</si>
  <si>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</si>
  <si>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</si>
  <si>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</si>
  <si>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</si>
  <si>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</si>
  <si>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</si>
  <si>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</si>
  <si>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</si>
  <si>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</si>
  <si>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</si>
  <si>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</si>
  <si>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</si>
  <si>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</si>
  <si>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</si>
  <si>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</si>
  <si>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</si>
  <si>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</si>
  <si>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</si>
  <si>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</si>
  <si>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</si>
  <si>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</si>
  <si>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</si>
  <si>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</si>
  <si>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</si>
  <si>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</si>
  <si>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</si>
  <si>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</si>
  <si>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</si>
  <si>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</si>
  <si>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</si>
  <si>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</si>
  <si>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</si>
  <si>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</si>
  <si>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</si>
  <si>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</si>
  <si>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</si>
  <si>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</si>
  <si>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</si>
  <si>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</si>
  <si>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</si>
  <si>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</si>
  <si>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</si>
  <si>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</si>
  <si>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</si>
  <si>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</si>
  <si>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</si>
  <si>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</si>
  <si>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</si>
  <si>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</si>
  <si>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</si>
  <si>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</si>
  <si>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</si>
  <si>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</si>
  <si>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</si>
  <si>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</si>
  <si>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</si>
  <si>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</si>
  <si>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</si>
  <si>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</si>
  <si>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</si>
  <si>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</si>
  <si>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</si>
  <si>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</si>
  <si>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</si>
  <si>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</si>
  <si>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</si>
  <si>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</si>
  <si>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</si>
  <si>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</si>
  <si>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</si>
  <si>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</si>
  <si>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</si>
  <si>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</si>
  <si>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</si>
  <si>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</si>
  <si>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</si>
  <si>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</si>
  <si>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</si>
  <si>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</si>
  <si>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</si>
  <si>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</si>
  <si>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</si>
  <si>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</si>
  <si>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</si>
  <si>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</si>
  <si>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</si>
  <si>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</si>
  <si>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</si>
  <si>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</si>
  <si>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</si>
  <si>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</si>
  <si>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</si>
  <si>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</si>
  <si>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</si>
  <si>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</si>
  <si>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</si>
  <si>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</si>
  <si>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</si>
  <si>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</si>
  <si>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</si>
  <si>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</si>
  <si>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</si>
  <si>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</si>
  <si>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</si>
  <si>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</si>
  <si>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</si>
  <si>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</si>
  <si>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</si>
  <si>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</si>
  <si>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</si>
  <si>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</si>
  <si>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</si>
  <si>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</si>
  <si>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</si>
  <si>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</si>
  <si>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</si>
  <si>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</si>
  <si>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</si>
  <si>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</si>
  <si>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</si>
  <si>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</si>
  <si>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</si>
  <si>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</si>
  <si>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</si>
  <si>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</si>
  <si>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</si>
  <si>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</si>
  <si>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</si>
  <si>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</si>
  <si>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</si>
  <si>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</si>
  <si>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</si>
  <si>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</si>
  <si>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</si>
  <si>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</si>
  <si>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</si>
  <si>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</si>
  <si>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</si>
  <si>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</si>
  <si>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</si>
  <si>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</si>
  <si>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</si>
  <si>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</si>
  <si>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</si>
  <si>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</si>
  <si>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</si>
  <si>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</si>
  <si>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</si>
  <si>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</si>
  <si>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</si>
  <si>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</si>
  <si>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</si>
  <si>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</si>
  <si>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</si>
  <si>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</si>
  <si>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</si>
  <si>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</si>
  <si>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</si>
  <si>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</si>
  <si>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</si>
  <si>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</si>
  <si>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</si>
  <si>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</si>
  <si>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</si>
  <si>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</si>
  <si>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</si>
  <si>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</si>
  <si>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</si>
  <si>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</si>
  <si>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</si>
  <si>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</si>
  <si>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</si>
  <si>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</si>
  <si>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</si>
  <si>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</si>
  <si>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</si>
  <si>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</si>
  <si>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</si>
  <si>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</si>
  <si>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</si>
  <si>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</si>
  <si>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</si>
  <si>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</si>
  <si>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</si>
  <si>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</si>
  <si>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</si>
  <si>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</si>
  <si>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</si>
  <si>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</si>
  <si>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</si>
  <si>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</si>
  <si>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</si>
  <si>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</si>
  <si>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</si>
  <si>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</si>
  <si>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</si>
  <si>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</si>
  <si>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</si>
  <si>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</si>
  <si>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</si>
  <si>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</si>
  <si>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</si>
  <si>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</si>
  <si>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</si>
  <si>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</si>
  <si>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</si>
  <si>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</si>
  <si>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</si>
  <si>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</si>
  <si>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</si>
  <si>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</si>
  <si>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</si>
  <si>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</si>
  <si>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</si>
  <si>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</si>
  <si>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</si>
  <si>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</si>
  <si>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</si>
  <si>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</si>
  <si>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</si>
  <si>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</si>
  <si>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</si>
  <si>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</si>
  <si>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</si>
  <si>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</si>
  <si>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</si>
  <si>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</si>
  <si>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</si>
  <si>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</si>
  <si>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</si>
  <si>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</si>
  <si>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</si>
  <si>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</si>
  <si>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</si>
  <si>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</si>
  <si>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</si>
  <si>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</si>
  <si>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</si>
  <si>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</si>
  <si>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</si>
  <si>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</si>
  <si>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</si>
  <si>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</si>
  <si>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</si>
  <si>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</si>
  <si>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</si>
  <si>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</si>
  <si>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</si>
  <si>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</si>
  <si>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</si>
  <si>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</si>
  <si>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</si>
  <si>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</si>
  <si>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</si>
  <si>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</si>
  <si>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</si>
  <si>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</si>
  <si>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</si>
  <si>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</si>
  <si>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</si>
  <si>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</si>
  <si>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</si>
  <si>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</si>
  <si>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</si>
  <si>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</si>
  <si>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</si>
  <si>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</si>
  <si>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</si>
  <si>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</si>
  <si>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</si>
  <si>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</si>
  <si>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</si>
  <si>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</si>
  <si>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</si>
  <si>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</si>
  <si>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</si>
  <si>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</si>
  <si>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</si>
  <si>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</si>
  <si>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</si>
  <si>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</si>
  <si>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</si>
  <si>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</si>
  <si>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</si>
  <si>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</si>
  <si>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</si>
  <si>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</si>
  <si>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</si>
  <si>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</si>
  <si>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</si>
  <si>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</si>
  <si>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</si>
  <si>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</si>
  <si>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</si>
  <si>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</si>
  <si>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</si>
  <si>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</si>
  <si>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</si>
  <si>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</si>
  <si>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</si>
  <si>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</si>
  <si>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</si>
  <si>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</si>
  <si>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</si>
  <si>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</si>
  <si>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</si>
  <si>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</si>
  <si>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</si>
  <si>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</si>
  <si>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</si>
  <si>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</si>
  <si>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</si>
  <si>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</si>
  <si>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</si>
  <si>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</si>
  <si>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</si>
  <si>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</si>
  <si>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</si>
  <si>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</si>
  <si>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</si>
  <si>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</si>
  <si>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</si>
  <si>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</si>
  <si>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</si>
  <si>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</si>
  <si>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</si>
  <si>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</si>
  <si>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</si>
  <si>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</si>
  <si>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</si>
  <si>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</si>
  <si>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</si>
  <si>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</si>
  <si>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</si>
  <si>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</si>
  <si>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</si>
  <si>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</si>
  <si>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</si>
  <si>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</si>
  <si>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</si>
  <si>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</si>
  <si>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</si>
  <si>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</si>
  <si>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</si>
  <si>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</si>
  <si>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</si>
  <si>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</si>
  <si>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</si>
  <si>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</si>
  <si>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</si>
  <si>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</si>
  <si>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</si>
  <si>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</si>
  <si>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</si>
  <si>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</si>
  <si>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</si>
  <si>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</si>
  <si>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</si>
  <si>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</si>
  <si>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</si>
  <si>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</si>
  <si>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</si>
  <si>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</si>
  <si>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</si>
  <si>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</si>
  <si>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</si>
  <si>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</si>
  <si>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</si>
  <si>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</si>
  <si>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</si>
  <si>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</si>
  <si>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</si>
  <si>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</si>
  <si>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</si>
  <si>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</si>
  <si>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</si>
  <si>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</si>
  <si>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</si>
  <si>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</si>
  <si>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</si>
  <si>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</si>
  <si>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</si>
  <si>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</si>
  <si>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</si>
  <si>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</si>
  <si>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</si>
  <si>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</si>
  <si>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</si>
  <si>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</si>
  <si>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</si>
  <si>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</si>
  <si>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</si>
  <si>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</si>
  <si>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</si>
  <si>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</si>
  <si>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</si>
  <si>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</si>
  <si>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</si>
  <si>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</si>
  <si>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</si>
  <si>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</si>
  <si>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</si>
  <si>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</si>
  <si>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</si>
  <si>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</si>
  <si>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</si>
  <si>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</si>
  <si>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</si>
  <si>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</si>
  <si>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</si>
  <si>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</si>
  <si>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</si>
  <si>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</si>
  <si>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</si>
  <si>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</si>
  <si>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</si>
  <si>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</si>
  <si>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</si>
  <si>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</si>
  <si>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</si>
  <si>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</si>
  <si>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</si>
  <si>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</si>
  <si>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</si>
  <si>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</si>
  <si>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</si>
  <si>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</si>
  <si>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</si>
  <si>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</si>
  <si>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</si>
  <si>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</si>
  <si>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</si>
  <si>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</si>
  <si>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</si>
  <si>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</si>
  <si>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</si>
  <si>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</si>
  <si>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</si>
  <si>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</si>
  <si>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</si>
  <si>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</si>
  <si>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</si>
  <si>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</si>
  <si>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</si>
  <si>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</si>
  <si>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</si>
  <si>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</si>
  <si>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</si>
  <si>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</si>
  <si>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</si>
  <si>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</si>
  <si>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</si>
  <si>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</si>
  <si>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</si>
  <si>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</si>
  <si>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</si>
  <si>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</si>
  <si>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</si>
  <si>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</si>
  <si>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</si>
  <si>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</si>
  <si>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</si>
  <si>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</si>
  <si>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</si>
  <si>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</si>
  <si>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</si>
  <si>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</si>
  <si>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</si>
  <si>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</si>
  <si>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</si>
  <si>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</si>
  <si>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</si>
  <si>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</si>
  <si>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</si>
  <si>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</si>
  <si>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</si>
  <si>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</si>
  <si>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</si>
  <si>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</si>
  <si>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</si>
  <si>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</si>
  <si>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</si>
  <si>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</si>
  <si>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</si>
  <si>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</si>
  <si>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</si>
  <si>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</si>
  <si>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</si>
  <si>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</si>
  <si>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</si>
  <si>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</si>
  <si>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</si>
  <si>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</si>
  <si>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</si>
  <si>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</si>
  <si>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</si>
  <si>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</si>
  <si>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</si>
  <si>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</si>
  <si>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</si>
  <si>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</si>
  <si>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</si>
  <si>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</si>
  <si>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</si>
  <si>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</si>
  <si>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</si>
  <si>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</si>
  <si>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</si>
  <si>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</si>
  <si>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</si>
  <si>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</si>
  <si>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</si>
  <si>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</si>
  <si>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</si>
  <si>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</si>
  <si>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</si>
  <si>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</si>
  <si>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</si>
  <si>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</si>
  <si>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</si>
  <si>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</si>
  <si>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</si>
  <si>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</si>
  <si>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</si>
  <si>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</si>
  <si>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</si>
  <si>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</si>
  <si>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</si>
  <si>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</si>
  <si>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</si>
  <si>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</si>
  <si>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</si>
  <si>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</si>
  <si>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</si>
  <si>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</si>
  <si>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</si>
  <si>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</si>
  <si>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</si>
  <si>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</si>
  <si>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</si>
  <si>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</si>
  <si>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</si>
  <si>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</si>
  <si>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</si>
  <si>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</si>
  <si>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</si>
  <si>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</si>
  <si>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</si>
  <si>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</si>
  <si>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</si>
  <si>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</si>
  <si>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</si>
  <si>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</si>
  <si>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</si>
  <si>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</si>
  <si>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</si>
  <si>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</si>
  <si>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</si>
  <si>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</si>
  <si>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</si>
  <si>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</si>
  <si>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</si>
  <si>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</si>
  <si>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</si>
  <si>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</si>
  <si>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</si>
  <si>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</si>
  <si>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</si>
  <si>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</si>
  <si>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</si>
  <si>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</si>
  <si>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</si>
  <si>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</si>
  <si>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</si>
  <si>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</si>
  <si>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</si>
  <si>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</si>
  <si>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</si>
  <si>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</si>
  <si>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</si>
  <si>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</si>
  <si>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</si>
  <si>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</si>
  <si>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</si>
  <si>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</si>
  <si>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</si>
  <si>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</si>
  <si>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</si>
  <si>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</si>
  <si>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</si>
  <si>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</si>
  <si>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</si>
  <si>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</si>
  <si>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</si>
  <si>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</si>
  <si>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</si>
  <si>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</si>
  <si>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</si>
  <si>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</si>
  <si>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</si>
  <si>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</si>
  <si>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</si>
  <si>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</si>
  <si>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</si>
  <si>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</si>
  <si>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</si>
  <si>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</si>
  <si>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</si>
  <si>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</si>
  <si>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</si>
  <si>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</si>
  <si>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</si>
  <si>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</si>
  <si>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</si>
  <si>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</si>
  <si>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</si>
  <si>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</si>
  <si>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</si>
  <si>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</si>
  <si>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</si>
  <si>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</si>
  <si>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</si>
  <si>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</si>
  <si>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</si>
  <si>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</si>
  <si>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</si>
  <si>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</si>
  <si>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</si>
  <si>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</si>
  <si>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</si>
  <si>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</si>
  <si>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</si>
  <si>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</si>
  <si>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</si>
  <si>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</si>
  <si>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</si>
  <si>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</si>
  <si>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</si>
  <si>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</si>
  <si>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</si>
  <si>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</si>
  <si>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</si>
  <si>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</si>
  <si>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</si>
  <si>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</si>
  <si>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</si>
  <si>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</si>
  <si>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</si>
  <si>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</si>
  <si>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</si>
  <si>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</si>
  <si>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</si>
  <si>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</si>
  <si>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</si>
  <si>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</si>
  <si>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</si>
  <si>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</si>
  <si>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</si>
  <si>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</si>
  <si>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</si>
  <si>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</si>
  <si>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</si>
  <si>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</si>
  <si>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</si>
  <si>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</si>
  <si>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</si>
  <si>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</si>
  <si>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</si>
  <si>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</si>
  <si>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</si>
  <si>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</si>
  <si>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</si>
  <si>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</si>
  <si>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</si>
  <si>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</si>
  <si>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</si>
  <si>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</si>
  <si>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</si>
  <si>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</si>
  <si>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</si>
  <si>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</si>
  <si>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</si>
  <si>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</si>
  <si>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</si>
  <si>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</si>
  <si>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</si>
  <si>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</si>
  <si>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</si>
  <si>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</si>
  <si>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</si>
  <si>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</si>
  <si>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</si>
  <si>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</si>
  <si>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</si>
  <si>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</si>
  <si>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</si>
  <si>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</si>
  <si>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</si>
  <si>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</si>
  <si>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</si>
  <si>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</si>
  <si>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</si>
  <si>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</si>
  <si>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</si>
  <si>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</si>
  <si>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</si>
  <si>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</si>
  <si>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</si>
  <si>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</si>
  <si>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</si>
  <si>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</si>
  <si>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</si>
  <si>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</si>
  <si>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</si>
  <si>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</si>
  <si>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</si>
  <si>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</si>
  <si>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</si>
  <si>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</si>
  <si>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</si>
  <si>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</si>
  <si>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</si>
  <si>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</si>
  <si>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</si>
  <si>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</si>
  <si>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</si>
  <si>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</si>
  <si>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</si>
  <si>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</si>
  <si>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</si>
  <si>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</si>
  <si>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</si>
  <si>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</si>
  <si>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</si>
  <si>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</si>
  <si>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</si>
  <si>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</si>
  <si>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</si>
  <si>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</si>
  <si>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</si>
  <si>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</si>
  <si>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</si>
  <si>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</si>
  <si>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</si>
  <si>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</si>
  <si>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</si>
  <si>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</si>
  <si>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</si>
  <si>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</si>
  <si>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</si>
  <si>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</si>
  <si>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</si>
  <si>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</si>
  <si>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</si>
  <si>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</si>
  <si>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</si>
  <si>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</si>
  <si>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</si>
  <si>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</si>
  <si>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</si>
  <si>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</si>
  <si>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</si>
  <si>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</si>
  <si>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</si>
  <si>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</si>
  <si>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</si>
  <si>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</si>
  <si>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</si>
  <si>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</si>
  <si>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</si>
  <si>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</si>
  <si>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</si>
  <si>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</si>
  <si>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</si>
  <si>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</si>
  <si>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</si>
  <si>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</si>
  <si>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</si>
  <si>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</si>
  <si>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</si>
  <si>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</si>
  <si>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</si>
  <si>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</si>
  <si>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</si>
  <si>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</si>
  <si>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</si>
  <si>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</si>
  <si>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</si>
  <si>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</si>
  <si>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</si>
  <si>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</si>
  <si>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</si>
  <si>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</si>
  <si>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</si>
  <si>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</si>
  <si>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</si>
  <si>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</si>
  <si>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</si>
  <si>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</si>
  <si>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</si>
  <si>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</si>
  <si>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</si>
  <si>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</si>
  <si>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</si>
  <si>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</si>
  <si>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</si>
  <si>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</si>
  <si>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</si>
  <si>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</si>
  <si>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</si>
  <si>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</si>
  <si>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</si>
  <si>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</si>
  <si>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</si>
  <si>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</si>
  <si>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</si>
  <si>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</si>
  <si>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</si>
  <si>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</si>
  <si>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</si>
  <si>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</si>
  <si>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</si>
  <si>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</si>
  <si>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</si>
  <si>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</si>
  <si>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</si>
  <si>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</si>
  <si>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</si>
  <si>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</si>
  <si>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</si>
  <si>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</si>
  <si>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</si>
  <si>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</si>
  <si>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</si>
  <si>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</si>
  <si>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</si>
  <si>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</si>
  <si>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</si>
  <si>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</si>
  <si>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</si>
  <si>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</si>
  <si>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</si>
  <si>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</si>
  <si>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</si>
  <si>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</si>
  <si>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</si>
  <si>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</si>
  <si>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</si>
  <si>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</si>
  <si>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</si>
  <si>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</si>
  <si>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</si>
  <si>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</si>
  <si>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</si>
  <si>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</si>
  <si>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</si>
  <si>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</si>
  <si>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</si>
  <si>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</si>
  <si>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</si>
  <si>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</si>
  <si>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</si>
  <si>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</si>
  <si>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</si>
  <si>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</si>
  <si>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</si>
  <si>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</si>
  <si>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</si>
  <si>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</si>
  <si>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</si>
  <si>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</si>
  <si>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</si>
  <si>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</si>
  <si>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</si>
  <si>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</si>
  <si>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</si>
  <si>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</si>
  <si>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</si>
  <si>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</si>
  <si>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</si>
  <si>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</si>
  <si>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</si>
  <si>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</si>
  <si>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</si>
  <si>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</si>
  <si>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</si>
  <si>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</si>
  <si>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</si>
  <si>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</si>
  <si>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</si>
  <si>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</si>
  <si>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</si>
  <si>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</si>
  <si>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</si>
  <si>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</si>
  <si>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</si>
  <si>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</si>
  <si>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</si>
  <si>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</si>
  <si>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</si>
  <si>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</si>
  <si>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</si>
  <si>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</si>
  <si>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</si>
  <si>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</si>
  <si>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</si>
  <si>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</si>
  <si>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</si>
  <si>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</si>
  <si>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</si>
  <si>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</si>
  <si>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</si>
  <si>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</si>
  <si>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</si>
  <si>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</si>
  <si>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</si>
  <si>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</si>
  <si>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</si>
  <si>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</si>
  <si>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</si>
  <si>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</si>
  <si>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</si>
  <si>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</si>
  <si>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</si>
  <si>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</si>
  <si>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</si>
  <si>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</si>
  <si>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</si>
  <si>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</si>
  <si>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</si>
  <si>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</si>
  <si>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</si>
  <si>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</si>
  <si>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</si>
  <si>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</si>
  <si>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</si>
  <si>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</si>
  <si>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</si>
  <si>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</si>
  <si>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</si>
  <si>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</si>
  <si>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</si>
  <si>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</si>
  <si>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</si>
  <si>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</si>
  <si>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</si>
  <si>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</si>
  <si>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</si>
  <si>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</si>
  <si>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</si>
  <si>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</si>
  <si>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</si>
  <si>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</si>
  <si>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</si>
  <si>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</si>
  <si>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</si>
  <si>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</si>
  <si>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</si>
  <si>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</si>
  <si>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</si>
  <si>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</si>
  <si>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</si>
  <si>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</si>
  <si>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</si>
  <si>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</si>
  <si>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</si>
  <si>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</si>
  <si>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</si>
  <si>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</si>
  <si>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</si>
  <si>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</si>
  <si>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</si>
  <si>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</si>
  <si>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</si>
  <si>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</si>
  <si>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</si>
  <si>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</si>
  <si>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</si>
  <si>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</si>
  <si>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</si>
  <si>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</si>
  <si>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</si>
  <si>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</si>
  <si>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</si>
  <si>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</si>
  <si>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</si>
  <si>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</si>
  <si>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</si>
  <si>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</si>
  <si>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</si>
  <si>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</si>
  <si>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</si>
  <si>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</si>
  <si>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</si>
  <si>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</si>
  <si>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</si>
  <si>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</si>
  <si>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</si>
  <si>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</si>
  <si>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</si>
  <si>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</si>
  <si>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</si>
  <si>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</si>
  <si>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</si>
  <si>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</si>
  <si>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</si>
  <si>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</si>
  <si>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</si>
  <si>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</si>
  <si>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</si>
  <si>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</si>
  <si>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</si>
  <si>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</si>
  <si>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</si>
  <si>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</si>
  <si>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</si>
  <si>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</si>
  <si>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</si>
  <si>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</si>
  <si>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</si>
  <si>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</si>
  <si>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</si>
  <si>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</si>
  <si>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</si>
  <si>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</si>
  <si>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</si>
  <si>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</si>
  <si>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</si>
  <si>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</si>
  <si>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</si>
  <si>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</si>
  <si>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</si>
  <si>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</si>
  <si>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</si>
  <si>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</si>
  <si>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</si>
  <si>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</si>
  <si>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</si>
  <si>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</si>
  <si>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</si>
  <si>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</si>
  <si>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</si>
  <si>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</si>
  <si>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</si>
  <si>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</si>
  <si>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</si>
  <si>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</si>
  <si>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</si>
  <si>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</si>
  <si>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</si>
  <si>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</si>
  <si>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</si>
  <si>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</si>
  <si>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</si>
  <si>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</si>
  <si>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</si>
  <si>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</si>
  <si>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</si>
  <si>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</si>
  <si>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</si>
  <si>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</si>
  <si>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</si>
  <si>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</si>
  <si>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</si>
  <si>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</si>
  <si>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</si>
  <si>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</si>
  <si>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</si>
  <si>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</si>
  <si>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</si>
  <si>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</si>
  <si>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</si>
  <si>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</si>
  <si>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</si>
  <si>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</si>
  <si>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</si>
  <si>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</si>
  <si>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</si>
  <si>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</si>
  <si>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</si>
  <si>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</si>
  <si>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</si>
  <si>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</si>
  <si>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</si>
  <si>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</si>
  <si>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</si>
  <si>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</si>
  <si>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</si>
  <si>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</si>
  <si>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</si>
  <si>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</si>
  <si>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</si>
  <si>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</si>
  <si>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</si>
  <si>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</si>
  <si>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</si>
  <si>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</si>
  <si>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</si>
  <si>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</si>
  <si>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</si>
  <si>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</si>
  <si>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</si>
  <si>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</si>
  <si>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</si>
  <si>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</si>
  <si>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</si>
  <si>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</si>
  <si>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</si>
  <si>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</si>
  <si>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</si>
  <si>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</si>
  <si>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</si>
  <si>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</si>
  <si>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</si>
  <si>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</si>
  <si>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</si>
  <si>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</si>
  <si>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</si>
  <si>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</si>
  <si>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</si>
  <si>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</si>
  <si>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</si>
  <si>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</si>
  <si>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</si>
  <si>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</si>
  <si>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</si>
  <si>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</si>
  <si>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</si>
  <si>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</si>
  <si>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</si>
  <si>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</si>
  <si>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</si>
  <si>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</si>
  <si>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</si>
  <si>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</si>
  <si>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</si>
  <si>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</si>
  <si>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</si>
  <si>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</si>
  <si>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</si>
  <si>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</si>
  <si>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</si>
  <si>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</si>
  <si>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</si>
  <si>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</si>
  <si>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</si>
  <si>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</si>
  <si>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</si>
  <si>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</si>
  <si>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</si>
  <si>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</si>
  <si>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</si>
  <si>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</si>
  <si>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</si>
  <si>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</si>
  <si>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</si>
  <si>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</si>
  <si>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</si>
  <si>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</si>
  <si>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</si>
  <si>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</si>
  <si>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</si>
  <si>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</si>
  <si>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</si>
  <si>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</si>
  <si>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</si>
  <si>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</si>
  <si>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</si>
  <si>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</si>
  <si>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</si>
  <si>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</si>
  <si>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</si>
  <si>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</si>
  <si>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</si>
  <si>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</si>
  <si>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</si>
  <si>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</si>
  <si>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</si>
  <si>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</si>
  <si>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</si>
  <si>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</si>
  <si>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</si>
  <si>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</si>
  <si>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</si>
  <si>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</si>
  <si>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</si>
  <si>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</si>
  <si>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</si>
  <si>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</si>
  <si>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</si>
  <si>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</si>
  <si>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</si>
  <si>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</si>
  <si>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</si>
  <si>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</si>
  <si>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</si>
  <si>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</si>
  <si>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</si>
  <si>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</si>
  <si>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</si>
  <si>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</si>
  <si>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</si>
  <si>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</si>
  <si>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</si>
  <si>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</si>
  <si>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</si>
  <si>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</si>
  <si>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</si>
  <si>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</si>
  <si>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</si>
  <si>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</si>
  <si>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</si>
  <si>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</si>
  <si>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</si>
  <si>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</si>
  <si>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</si>
  <si>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</si>
  <si>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</si>
  <si>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</si>
  <si>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</si>
  <si>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</si>
  <si>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</si>
  <si>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</si>
  <si>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</si>
  <si>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</si>
  <si>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</si>
  <si>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</si>
  <si>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</si>
  <si>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</si>
  <si>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</si>
  <si>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</si>
  <si>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</si>
  <si>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</si>
  <si>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</si>
  <si>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</si>
  <si>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</si>
  <si>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</si>
  <si>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</si>
  <si>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</si>
  <si>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</si>
  <si>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</si>
  <si>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</si>
  <si>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</si>
  <si>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</si>
  <si>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</si>
  <si>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</si>
  <si>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</si>
  <si>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</si>
  <si>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</si>
  <si>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</si>
  <si>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</si>
  <si>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</si>
  <si>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</si>
  <si>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</si>
  <si>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</si>
  <si>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</si>
  <si>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</si>
  <si>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</si>
  <si>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</si>
  <si>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</si>
  <si>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</si>
  <si>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</si>
  <si>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</si>
  <si>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</si>
  <si>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</si>
  <si>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</si>
  <si>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</si>
  <si>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</si>
  <si>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</si>
  <si>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</si>
  <si>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</si>
  <si>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</si>
  <si>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</si>
  <si>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</si>
  <si>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</si>
  <si>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</si>
  <si>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</si>
  <si>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</si>
  <si>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</si>
  <si>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</si>
  <si>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</si>
  <si>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</si>
  <si>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</si>
  <si>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</si>
  <si>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</si>
  <si>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</si>
  <si>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</si>
  <si>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</si>
  <si>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</si>
  <si>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</si>
  <si>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</si>
  <si>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</si>
  <si>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</si>
  <si>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</si>
  <si>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</si>
  <si>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</si>
  <si>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</si>
  <si>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</si>
  <si>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</si>
  <si>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</si>
  <si>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</si>
  <si>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</si>
  <si>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</si>
  <si>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</si>
  <si>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</si>
  <si>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</si>
  <si>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</si>
  <si>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</si>
  <si>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</si>
  <si>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</si>
  <si>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</si>
  <si>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</si>
  <si>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</si>
  <si>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</si>
  <si>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</si>
  <si>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</si>
  <si>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</si>
  <si>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</si>
  <si>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</si>
  <si>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</si>
  <si>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</si>
  <si>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</si>
  <si>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</si>
  <si>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</si>
  <si>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</si>
  <si>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</si>
  <si>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</si>
  <si>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</si>
  <si>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</si>
  <si>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</si>
  <si>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</si>
  <si>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</si>
  <si>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</si>
  <si>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</si>
  <si>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</si>
  <si>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</si>
  <si>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</si>
  <si>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</si>
  <si>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</si>
  <si>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</si>
  <si>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</si>
  <si>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</si>
  <si>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</si>
  <si>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</si>
  <si>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</si>
  <si>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</si>
  <si>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</si>
  <si>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</si>
  <si>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</si>
  <si>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</si>
  <si>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</si>
  <si>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</si>
  <si>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</si>
  <si>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</si>
  <si>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</si>
  <si>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</si>
  <si>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</si>
  <si>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</si>
  <si>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</si>
  <si>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</si>
  <si>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</si>
  <si>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</si>
  <si>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</si>
  <si>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</si>
  <si>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</si>
  <si>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</si>
  <si>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</si>
  <si>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</si>
  <si>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</si>
  <si>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</si>
  <si>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</si>
  <si>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</si>
  <si>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</si>
  <si>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</si>
  <si>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</si>
  <si>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</si>
  <si>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</si>
  <si>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</si>
  <si>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</si>
  <si>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</si>
  <si>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</si>
  <si>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</si>
  <si>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</si>
  <si>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</si>
  <si>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</si>
  <si>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</si>
  <si>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</si>
  <si>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</si>
  <si>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</si>
  <si>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</si>
  <si>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</si>
  <si>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</si>
  <si>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</si>
  <si>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</si>
  <si>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</si>
  <si>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</si>
  <si>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</si>
  <si>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</si>
  <si>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</si>
  <si>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</si>
  <si>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</si>
  <si>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</si>
  <si>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</si>
  <si>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</si>
  <si>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</si>
  <si>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</si>
  <si>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</si>
  <si>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</si>
  <si>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</si>
  <si>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</si>
  <si>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</si>
  <si>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</si>
  <si>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</si>
  <si>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</si>
  <si>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</si>
  <si>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</si>
  <si>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</si>
  <si>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</si>
  <si>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</si>
  <si>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</si>
  <si>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</si>
  <si>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</si>
  <si>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</si>
  <si>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</si>
  <si>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</si>
  <si>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</si>
  <si>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</si>
  <si>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</si>
  <si>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</si>
  <si>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</si>
  <si>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</si>
  <si>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</si>
  <si>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</si>
  <si>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</si>
  <si>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</si>
  <si>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</si>
  <si>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</si>
  <si>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</si>
  <si>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</si>
  <si>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</si>
  <si>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</si>
  <si>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</si>
  <si>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</si>
  <si>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</si>
  <si>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</si>
  <si>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</si>
  <si>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</si>
  <si>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</si>
  <si>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</si>
  <si>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</si>
  <si>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</si>
  <si>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</si>
  <si>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</si>
  <si>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</si>
  <si>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</si>
  <si>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</si>
  <si>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</si>
  <si>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</si>
  <si>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</si>
  <si>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</si>
  <si>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</si>
  <si>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</si>
  <si>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</si>
  <si>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</si>
  <si>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</si>
  <si>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</si>
  <si>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</si>
  <si>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</si>
  <si>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</si>
  <si>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</si>
  <si>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</si>
  <si>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</si>
  <si>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</si>
  <si>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</si>
  <si>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</si>
  <si>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</si>
  <si>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</si>
  <si>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</si>
  <si>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</si>
  <si>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</si>
  <si>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</si>
  <si>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</si>
  <si>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</si>
  <si>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</si>
  <si>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</si>
  <si>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</si>
  <si>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</si>
  <si>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</si>
  <si>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</si>
  <si>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</si>
  <si>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</si>
  <si>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</si>
  <si>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</si>
  <si>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</si>
  <si>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</si>
  <si>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</si>
  <si>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</si>
  <si>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</si>
  <si>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</si>
  <si>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</si>
  <si>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</si>
  <si>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</si>
  <si>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</si>
  <si>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</si>
  <si>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</si>
  <si>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</si>
  <si>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</si>
  <si>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</si>
  <si>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</si>
  <si>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</si>
  <si>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</si>
  <si>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</si>
  <si>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</si>
  <si>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</si>
  <si>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</si>
  <si>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</si>
  <si>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</si>
  <si>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</si>
  <si>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</si>
  <si>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</si>
  <si>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</si>
  <si>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</si>
  <si>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</si>
  <si>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</si>
  <si>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</si>
  <si>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</si>
  <si>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</si>
  <si>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</si>
  <si>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</si>
  <si>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</si>
  <si>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</si>
  <si>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</si>
  <si>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</si>
  <si>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</si>
  <si>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</si>
  <si>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</si>
  <si>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</si>
  <si>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</si>
  <si>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</si>
  <si>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</si>
  <si>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</si>
  <si>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</si>
  <si>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</si>
  <si>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</si>
  <si>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</si>
  <si>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</si>
  <si>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</si>
  <si>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</si>
  <si>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</si>
  <si>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</si>
  <si>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</si>
  <si>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</si>
  <si>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</si>
  <si>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</si>
  <si>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</si>
  <si>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</si>
  <si>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</si>
  <si>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</si>
  <si>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</si>
  <si>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</si>
  <si>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</si>
  <si>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</si>
  <si>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</si>
  <si>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</si>
  <si>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</si>
  <si>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</si>
  <si>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</si>
  <si>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</si>
  <si>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</si>
  <si>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</si>
  <si>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</si>
  <si>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</si>
  <si>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</si>
  <si>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</si>
  <si>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</si>
  <si>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</si>
  <si>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</si>
  <si>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</si>
  <si>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</si>
  <si>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</si>
  <si>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</si>
  <si>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</si>
  <si>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</si>
  <si>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</si>
  <si>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</si>
  <si>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</si>
  <si>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</si>
  <si>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</si>
  <si>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</si>
  <si>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</si>
  <si>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</si>
  <si>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</si>
  <si>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</si>
  <si>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</si>
  <si>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</si>
  <si>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</si>
  <si>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</si>
  <si>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</si>
  <si>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</si>
  <si>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</si>
  <si>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</si>
  <si>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</si>
  <si>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</si>
  <si>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</si>
  <si>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</si>
  <si>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</si>
  <si>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</si>
  <si>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</si>
  <si>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</si>
  <si>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</si>
  <si>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</si>
  <si>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</si>
  <si>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</si>
  <si>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</si>
  <si>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</si>
  <si>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</si>
  <si>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</si>
  <si>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</si>
  <si>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</si>
  <si>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</si>
  <si>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</si>
  <si>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</si>
  <si>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</si>
  <si>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</si>
  <si>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</si>
  <si>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</si>
  <si>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</si>
  <si>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</si>
  <si>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</si>
  <si>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</si>
  <si>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</si>
  <si>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</si>
  <si>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</si>
  <si>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</si>
  <si>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</si>
  <si>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</si>
  <si>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</si>
  <si>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</si>
  <si>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</si>
  <si>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</si>
  <si>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</si>
  <si>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</si>
  <si>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</si>
  <si>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</si>
  <si>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</si>
  <si>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</si>
  <si>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</si>
  <si>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</si>
  <si>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</si>
  <si>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</si>
  <si>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</si>
  <si>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</si>
  <si>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</si>
  <si>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</si>
  <si>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</si>
  <si>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</si>
  <si>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</si>
  <si>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</si>
  <si>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</si>
  <si>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</si>
  <si>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</si>
  <si>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</si>
  <si>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</si>
  <si>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</si>
  <si>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</si>
  <si>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</si>
  <si>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</si>
  <si>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</si>
  <si>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</si>
  <si>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</si>
  <si>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</si>
  <si>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</si>
  <si>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</si>
  <si>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</si>
  <si>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</si>
  <si>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</si>
  <si>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</si>
  <si>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</si>
  <si>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</si>
  <si>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</si>
  <si>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</si>
  <si>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</si>
  <si>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</si>
  <si>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</si>
  <si>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</si>
  <si>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</si>
  <si>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</si>
  <si>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</si>
  <si>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</si>
  <si>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</si>
  <si>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</si>
  <si>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</si>
  <si>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</si>
  <si>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</si>
  <si>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</si>
  <si>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</si>
  <si>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</si>
  <si>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</si>
  <si>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</si>
  <si>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</si>
  <si>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</si>
  <si>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</si>
  <si>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</si>
  <si>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</si>
  <si>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</si>
  <si>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</si>
  <si>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</si>
  <si>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</si>
  <si>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</si>
  <si>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</si>
  <si>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</si>
  <si>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</si>
  <si>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</si>
  <si>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</si>
  <si>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</si>
  <si>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</si>
  <si>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</si>
  <si>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</si>
  <si>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</si>
  <si>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</si>
  <si>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</si>
  <si>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</si>
  <si>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</si>
  <si>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</si>
  <si>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</si>
  <si>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</si>
  <si>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</si>
  <si>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</si>
  <si>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</si>
  <si>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</si>
  <si>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</si>
  <si>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</si>
  <si>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</si>
  <si>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</si>
  <si>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</si>
  <si>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</si>
  <si>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</si>
  <si>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</si>
  <si>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</si>
  <si>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</si>
  <si>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</si>
  <si>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</si>
  <si>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</si>
  <si>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</si>
  <si>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</si>
  <si>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</si>
  <si>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</si>
  <si>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</si>
  <si>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</si>
  <si>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</si>
  <si>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</si>
  <si>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</si>
  <si>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</si>
  <si>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</si>
  <si>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</si>
  <si>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</si>
  <si>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</si>
  <si>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</si>
  <si>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</si>
  <si>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</si>
  <si>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</si>
  <si>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</si>
  <si>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</si>
  <si>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</si>
  <si>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</si>
  <si>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</si>
  <si>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</si>
  <si>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</si>
  <si>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</si>
  <si>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</si>
  <si>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</si>
  <si>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</si>
  <si>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</si>
  <si>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</si>
  <si>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</si>
  <si>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</si>
  <si>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</si>
  <si>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</si>
  <si>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</si>
  <si>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</si>
  <si>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</si>
  <si>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</si>
  <si>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</si>
  <si>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</si>
  <si>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</si>
  <si>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</si>
  <si>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</si>
  <si>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</si>
  <si>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</si>
  <si>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</si>
  <si>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</si>
  <si>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</si>
  <si>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</si>
  <si>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</si>
  <si>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</si>
  <si>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</si>
  <si>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</si>
  <si>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</si>
  <si>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</si>
  <si>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</si>
  <si>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</si>
  <si>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</si>
  <si>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</si>
  <si>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</si>
  <si>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</si>
  <si>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</si>
  <si>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</si>
  <si>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</si>
  <si>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</si>
  <si>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</si>
  <si>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</si>
  <si>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</si>
  <si>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</si>
  <si>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</si>
  <si>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</si>
  <si>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</si>
  <si>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</si>
  <si>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</si>
  <si>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</si>
  <si>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</si>
  <si>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</si>
  <si>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</si>
  <si>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</si>
  <si>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</si>
  <si>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</si>
  <si>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</si>
  <si>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</si>
  <si>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</si>
  <si>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</si>
  <si>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</si>
  <si>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</si>
  <si>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</si>
  <si>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</si>
  <si>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</si>
  <si>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</si>
  <si>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</si>
  <si>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</si>
  <si>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</si>
  <si>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</si>
  <si>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</si>
  <si>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</si>
  <si>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</si>
  <si>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</si>
  <si>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</si>
  <si>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</si>
  <si>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</si>
  <si>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</si>
  <si>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</si>
  <si>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</si>
  <si>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</si>
  <si>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</si>
  <si>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</si>
  <si>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</si>
  <si>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</si>
  <si>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</si>
  <si>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</si>
  <si>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</si>
  <si>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</si>
  <si>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</si>
  <si>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</si>
  <si>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</si>
  <si>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</si>
  <si>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</si>
  <si>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</si>
  <si>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</si>
  <si>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</si>
  <si>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</si>
  <si>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</si>
  <si>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</si>
  <si>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</si>
  <si>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</si>
  <si>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</si>
  <si>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</si>
  <si>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</si>
  <si>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</si>
  <si>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</si>
  <si>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</si>
  <si>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</si>
  <si>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</si>
  <si>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</si>
  <si>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</si>
  <si>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</si>
  <si>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</si>
  <si>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</si>
  <si>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</si>
  <si>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</si>
  <si>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</si>
  <si>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</si>
  <si>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</si>
  <si>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</si>
  <si>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</si>
  <si>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</si>
  <si>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</si>
  <si>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</si>
  <si>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</si>
  <si>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</si>
  <si>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</si>
  <si>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</si>
  <si>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</si>
  <si>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</si>
  <si>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</si>
  <si>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</si>
  <si>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</si>
  <si>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</si>
  <si>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</si>
  <si>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</si>
  <si>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</si>
  <si>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</si>
  <si>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</si>
  <si>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</si>
  <si>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</si>
  <si>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</si>
  <si>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</si>
  <si>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</si>
  <si>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</si>
  <si>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</si>
  <si>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</si>
  <si>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</si>
  <si>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</si>
  <si>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</si>
  <si>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</si>
  <si>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</si>
  <si>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</si>
  <si>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</si>
  <si>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</si>
  <si>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</si>
  <si>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</si>
  <si>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</si>
  <si>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</si>
  <si>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</si>
  <si>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</si>
  <si>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</si>
  <si>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</si>
  <si>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</si>
  <si>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</si>
  <si>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</si>
  <si>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</si>
  <si>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</si>
  <si>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</si>
  <si>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</si>
  <si>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</si>
  <si>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</si>
  <si>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</si>
  <si>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</si>
  <si>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</si>
  <si>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</si>
  <si>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</si>
  <si>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</si>
  <si>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</si>
  <si>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</si>
  <si>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</si>
  <si>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</si>
  <si>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</si>
  <si>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</si>
  <si>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</si>
  <si>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</si>
  <si>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</si>
  <si>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</si>
  <si>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</si>
  <si>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</si>
  <si>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</si>
  <si>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</si>
  <si>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</si>
  <si>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</si>
  <si>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</si>
  <si>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</si>
  <si>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</si>
  <si>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</si>
  <si>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</si>
  <si>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</si>
  <si>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</si>
  <si>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</si>
  <si>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</si>
  <si>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</si>
  <si>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</si>
  <si>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</si>
  <si>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</si>
  <si>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</si>
  <si>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</si>
  <si>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</si>
  <si>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</si>
  <si>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</si>
  <si>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</si>
  <si>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</si>
  <si>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</si>
  <si>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</si>
  <si>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</si>
  <si>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</si>
  <si>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</si>
  <si>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</si>
  <si>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</si>
  <si>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</si>
  <si>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</si>
  <si>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</si>
  <si>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</si>
  <si>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</si>
  <si>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</si>
  <si>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</si>
  <si>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</si>
  <si>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</si>
  <si>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</si>
  <si>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</si>
  <si>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</si>
  <si>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</si>
  <si>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</si>
  <si>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</si>
  <si>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</si>
  <si>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</si>
  <si>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</si>
  <si>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</si>
  <si>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</si>
  <si>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</si>
  <si>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</si>
  <si>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</si>
  <si>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</si>
  <si>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</si>
  <si>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</si>
  <si>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</si>
  <si>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</si>
  <si>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</si>
  <si>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</si>
  <si>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</si>
  <si>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</si>
  <si>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</si>
  <si>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</si>
  <si>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</si>
  <si>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</si>
  <si>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</si>
  <si>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</si>
  <si>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</si>
  <si>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</si>
  <si>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</si>
  <si>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</si>
  <si>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</si>
  <si>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</si>
  <si>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</si>
  <si>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</si>
  <si>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</si>
  <si>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</si>
  <si>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</si>
  <si>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</si>
  <si>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</si>
  <si>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</si>
  <si>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</si>
  <si>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</si>
  <si>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</si>
  <si>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</si>
  <si>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</si>
  <si>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</si>
  <si>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</si>
  <si>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</si>
  <si>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</si>
  <si>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</si>
  <si>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</si>
  <si>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</si>
  <si>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</si>
  <si>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</si>
  <si>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</si>
  <si>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</si>
  <si>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</si>
  <si>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</si>
  <si>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</si>
  <si>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</si>
  <si>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</si>
  <si>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</si>
  <si>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</si>
  <si>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</si>
  <si>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</si>
  <si>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</si>
  <si>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</si>
  <si>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</si>
  <si>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</si>
  <si>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</si>
  <si>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</si>
  <si>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</si>
  <si>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</si>
  <si>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</si>
  <si>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</si>
  <si>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</si>
  <si>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</si>
  <si>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</si>
  <si>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</si>
  <si>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</si>
  <si>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</si>
  <si>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</si>
  <si>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</si>
  <si>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</si>
  <si>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</si>
  <si>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</si>
  <si>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</si>
  <si>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</si>
  <si>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</si>
  <si>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</si>
  <si>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</si>
  <si>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</si>
  <si>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</si>
  <si>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</si>
  <si>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</si>
  <si>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</si>
  <si>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</si>
  <si>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</si>
  <si>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</si>
  <si>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</si>
  <si>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</si>
  <si>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</si>
  <si>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</si>
  <si>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</si>
  <si>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</si>
  <si>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</si>
  <si>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</si>
  <si>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</si>
  <si>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</si>
  <si>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</si>
  <si>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</si>
  <si>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</si>
  <si>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</si>
  <si>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</si>
  <si>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</si>
  <si>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</si>
  <si>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</si>
  <si>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</si>
  <si>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</si>
  <si>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</si>
  <si>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</si>
  <si>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</si>
  <si>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</si>
  <si>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</si>
  <si>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</si>
  <si>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</si>
  <si>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</si>
  <si>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</si>
  <si>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</si>
  <si>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</si>
  <si>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</si>
  <si>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</si>
  <si>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</si>
  <si>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</si>
  <si>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</si>
  <si>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</si>
  <si>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</si>
  <si>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</si>
  <si>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</si>
  <si>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</si>
  <si>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</si>
  <si>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</si>
  <si>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</si>
  <si>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</si>
  <si>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</si>
  <si>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</si>
  <si>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</si>
  <si>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</si>
  <si>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</si>
  <si>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</si>
  <si>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</si>
  <si>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</si>
  <si>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</si>
  <si>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</si>
  <si>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</si>
  <si>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</si>
  <si>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</si>
  <si>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</si>
  <si>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</si>
  <si>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</si>
  <si>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</si>
  <si>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</si>
  <si>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</si>
  <si>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</si>
  <si>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</si>
  <si>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</si>
  <si>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</si>
  <si>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</si>
  <si>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</si>
  <si>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</si>
  <si>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</si>
  <si>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</si>
  <si>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</si>
  <si>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</si>
  <si>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</si>
  <si>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</si>
  <si>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</si>
  <si>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</si>
  <si>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</si>
  <si>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</si>
  <si>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</si>
  <si>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</si>
  <si>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</si>
  <si>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</si>
  <si>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</si>
  <si>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</si>
  <si>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</si>
  <si>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</si>
  <si>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</si>
  <si>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</si>
  <si>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</si>
  <si>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</si>
  <si>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</si>
  <si>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</si>
  <si>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</si>
  <si>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</si>
  <si>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</si>
  <si>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</si>
  <si>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</si>
  <si>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</si>
  <si>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</si>
  <si>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</si>
  <si>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</si>
  <si>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</si>
  <si>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</si>
  <si>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</si>
  <si>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</si>
  <si>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</si>
  <si>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</si>
  <si>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</si>
  <si>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</si>
  <si>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</si>
  <si>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</si>
  <si>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</si>
  <si>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</si>
  <si>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</si>
  <si>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</si>
  <si>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</si>
  <si>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</si>
  <si>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</si>
  <si>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</si>
  <si>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</si>
  <si>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</si>
  <si>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</si>
  <si>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</si>
  <si>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</si>
  <si>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</si>
  <si>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</si>
  <si>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</si>
  <si>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</si>
  <si>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</si>
  <si>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</si>
  <si>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</si>
  <si>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</si>
  <si>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</si>
  <si>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</si>
  <si>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</si>
  <si>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</si>
  <si>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</si>
  <si>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</si>
  <si>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</si>
  <si>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</si>
  <si>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</si>
  <si>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</si>
  <si>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</si>
  <si>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</si>
  <si>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</si>
  <si>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</si>
  <si>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</si>
  <si>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</si>
  <si>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</si>
  <si>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</si>
  <si>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</si>
  <si>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</si>
  <si>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</si>
  <si>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</si>
  <si>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</si>
  <si>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</si>
  <si>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</si>
  <si>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</si>
  <si>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</si>
  <si>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</si>
  <si>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</si>
  <si>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</si>
  <si>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</si>
  <si>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</si>
  <si>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</si>
  <si>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</si>
  <si>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</si>
  <si>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</si>
  <si>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</si>
  <si>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</si>
  <si>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</si>
  <si>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</si>
  <si>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</si>
  <si>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</si>
  <si>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</si>
  <si>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</si>
  <si>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</si>
  <si>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</si>
  <si>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</si>
  <si>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</si>
  <si>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</si>
  <si>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</si>
  <si>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</si>
  <si>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</si>
  <si>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</si>
  <si>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</si>
  <si>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</si>
  <si>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</si>
  <si>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</si>
  <si>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</si>
  <si>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</si>
  <si>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</si>
  <si>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</si>
  <si>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</si>
  <si>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</si>
  <si>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</si>
  <si>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</si>
  <si>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</si>
  <si>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</si>
  <si>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</si>
  <si>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</si>
  <si>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</si>
  <si>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</si>
  <si>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</si>
  <si>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</si>
  <si>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</si>
  <si>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</si>
  <si>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</si>
  <si>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</si>
  <si>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</si>
  <si>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</si>
  <si>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</si>
  <si>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</si>
  <si>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</si>
  <si>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</si>
  <si>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</si>
  <si>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</si>
  <si>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</si>
  <si>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</si>
  <si>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</si>
  <si>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</si>
  <si>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</si>
  <si>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</si>
  <si>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</si>
  <si>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</si>
  <si>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</si>
  <si>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</si>
  <si>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</si>
  <si>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</si>
  <si>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</si>
  <si>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</si>
  <si>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</si>
  <si>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</si>
  <si>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</si>
  <si>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</si>
  <si>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</si>
  <si>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</si>
  <si>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</si>
  <si>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</si>
  <si>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</si>
  <si>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</si>
  <si>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</si>
  <si>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</si>
  <si>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</si>
  <si>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</si>
  <si>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</si>
  <si>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</si>
  <si>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</si>
  <si>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</si>
  <si>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</si>
  <si>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</si>
  <si>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</si>
  <si>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</si>
  <si>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</si>
  <si>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</si>
  <si>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</si>
  <si>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</si>
  <si>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</si>
  <si>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</si>
  <si>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</si>
  <si>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</si>
  <si>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</si>
  <si>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</si>
  <si>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</si>
  <si>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</si>
  <si>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</si>
  <si>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</si>
  <si>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</si>
  <si>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</si>
  <si>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</si>
  <si>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</si>
  <si>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</si>
  <si>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</si>
  <si>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</si>
  <si>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</si>
  <si>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</si>
  <si>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</si>
  <si>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</si>
  <si>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</si>
  <si>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</si>
  <si>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</si>
  <si>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</si>
  <si>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</si>
  <si>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</si>
  <si>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</si>
  <si>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</si>
  <si>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</si>
  <si>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</si>
  <si>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</si>
  <si>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</si>
  <si>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</si>
  <si>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</si>
  <si>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</si>
  <si>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</si>
  <si>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</si>
  <si>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</si>
  <si>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</si>
  <si>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</si>
  <si>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</si>
  <si>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</si>
  <si>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</si>
  <si>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</si>
  <si>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</si>
  <si>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</si>
  <si>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</si>
  <si>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</si>
  <si>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</si>
  <si>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</si>
  <si>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</si>
  <si>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</si>
  <si>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</si>
  <si>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</si>
  <si>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</si>
  <si>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</si>
  <si>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</si>
  <si>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</si>
  <si>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</si>
  <si>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</si>
  <si>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</si>
  <si>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</si>
  <si>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</si>
  <si>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</si>
  <si>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</si>
  <si>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</si>
  <si>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</si>
  <si>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</si>
  <si>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</si>
  <si>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</si>
  <si>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</si>
  <si>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</si>
  <si>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</si>
  <si>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</si>
  <si>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</si>
  <si>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</si>
  <si>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</si>
  <si>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</si>
  <si>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</si>
  <si>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</si>
  <si>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</si>
  <si>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</si>
  <si>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</si>
  <si>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</si>
  <si>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</si>
  <si>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</si>
  <si>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</si>
  <si>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</si>
  <si>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</si>
  <si>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</si>
  <si>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</si>
  <si>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</si>
  <si>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</si>
  <si>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</si>
  <si>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</si>
  <si>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</si>
  <si>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</si>
  <si>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</si>
  <si>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</si>
  <si>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</si>
  <si>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</si>
  <si>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</si>
  <si>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</si>
  <si>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</si>
  <si>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</si>
  <si>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</si>
  <si>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</si>
  <si>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</si>
  <si>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</si>
  <si>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</si>
  <si>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</si>
  <si>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</si>
  <si>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</si>
  <si>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</si>
  <si>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</si>
  <si>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</si>
  <si>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</si>
  <si>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</si>
  <si>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</si>
  <si>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</si>
  <si>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</si>
  <si>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</si>
  <si>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</si>
  <si>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</si>
  <si>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</si>
  <si>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</si>
  <si>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</si>
  <si>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</si>
  <si>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</si>
  <si>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</si>
  <si>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</si>
  <si>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</si>
  <si>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</si>
  <si>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</si>
  <si>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</si>
  <si>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</si>
  <si>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</si>
  <si>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</si>
  <si>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</si>
  <si>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</si>
  <si>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</si>
  <si>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</si>
  <si>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</si>
  <si>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</si>
  <si>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</si>
  <si>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</si>
  <si>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</si>
  <si>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</si>
  <si>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</si>
  <si>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</si>
  <si>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</si>
  <si>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</si>
  <si>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</si>
  <si>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</si>
  <si>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</si>
  <si>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</si>
  <si>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</si>
  <si>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</si>
  <si>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</si>
  <si>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</si>
  <si>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</si>
  <si>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</si>
  <si>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</si>
  <si>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</si>
  <si>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</si>
  <si>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</si>
  <si>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</si>
  <si>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</si>
  <si>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</si>
  <si>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</si>
  <si>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</si>
  <si>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</si>
  <si>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</si>
  <si>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</si>
  <si>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</si>
  <si>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</si>
  <si>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</si>
  <si>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</si>
  <si>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</si>
  <si>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</si>
  <si>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</si>
  <si>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</si>
  <si>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</si>
  <si>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</si>
  <si>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</si>
  <si>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</si>
  <si>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</si>
  <si>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</si>
  <si>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</si>
  <si>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</si>
  <si>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</si>
  <si>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</si>
  <si>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</si>
  <si>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</si>
  <si>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</si>
  <si>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</si>
  <si>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</si>
  <si>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</si>
  <si>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</si>
  <si>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</si>
  <si>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</si>
  <si>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</si>
  <si>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</si>
  <si>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</si>
  <si>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</si>
  <si>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</si>
  <si>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</si>
  <si>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</si>
  <si>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</si>
  <si>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</si>
  <si>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</si>
  <si>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</si>
  <si>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</si>
  <si>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</si>
  <si>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</si>
  <si>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</si>
  <si>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</si>
  <si>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</si>
  <si>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</si>
  <si>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</si>
  <si>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</si>
  <si>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</si>
  <si>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</si>
  <si>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</si>
  <si>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</si>
  <si>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</si>
  <si>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</si>
  <si>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</si>
  <si>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</si>
  <si>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</si>
  <si>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</si>
  <si>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</si>
  <si>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</si>
  <si>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</si>
  <si>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</si>
  <si>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</si>
  <si>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</si>
  <si>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</si>
  <si>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</si>
  <si>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</si>
  <si>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</si>
  <si>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</si>
  <si>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</si>
  <si>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</si>
  <si>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</si>
  <si>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</si>
  <si>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</si>
  <si>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</si>
  <si>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</si>
  <si>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</si>
  <si>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</si>
  <si>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</si>
  <si>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</si>
  <si>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</si>
  <si>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</si>
  <si>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</si>
  <si>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</si>
  <si>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</si>
  <si>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</si>
  <si>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</si>
  <si>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</si>
  <si>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</si>
  <si>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</si>
  <si>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</si>
  <si>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</si>
  <si>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</si>
  <si>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</si>
  <si>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</si>
  <si>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</si>
  <si>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</si>
  <si>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</si>
  <si>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</si>
  <si>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</si>
  <si>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</si>
  <si>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</si>
  <si>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</si>
  <si>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</si>
  <si>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</si>
  <si>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</si>
  <si>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</si>
  <si>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</si>
  <si>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</si>
  <si>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</si>
  <si>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</si>
  <si>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</si>
  <si>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</si>
  <si>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</si>
  <si>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</si>
  <si>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</si>
  <si>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</si>
  <si>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</si>
  <si>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</si>
  <si>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</si>
  <si>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</si>
  <si>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</si>
  <si>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</si>
  <si>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</si>
  <si>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</si>
  <si>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</si>
  <si>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</si>
  <si>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</si>
  <si>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</si>
  <si>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</si>
  <si>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</si>
  <si>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</si>
  <si>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</si>
  <si>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</si>
  <si>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</si>
  <si>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</si>
  <si>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</si>
  <si>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</si>
  <si>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</si>
  <si>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</si>
  <si>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</si>
  <si>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</si>
  <si>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</si>
  <si>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</si>
  <si>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</si>
  <si>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</si>
  <si>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</si>
  <si>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</si>
  <si>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</si>
  <si>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</si>
  <si>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</si>
  <si>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</si>
  <si>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</si>
  <si>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</si>
  <si>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</si>
  <si>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</si>
  <si>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</si>
  <si>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</si>
  <si>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</si>
  <si>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</si>
  <si>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</si>
  <si>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</si>
  <si>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</si>
  <si>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</si>
  <si>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</si>
  <si>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</si>
  <si>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</si>
  <si>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</si>
  <si>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</si>
  <si>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</si>
  <si>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</si>
  <si>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</si>
  <si>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</si>
  <si>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</si>
  <si>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</si>
  <si>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</si>
  <si>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</si>
  <si>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</si>
  <si>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</si>
  <si>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</si>
  <si>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</si>
  <si>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</si>
  <si>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</si>
  <si>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</si>
  <si>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</si>
  <si>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</si>
  <si>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</si>
  <si>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</si>
  <si>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</si>
  <si>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</si>
  <si>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</si>
  <si>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</si>
  <si>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</si>
  <si>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</si>
  <si>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</si>
  <si>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</si>
  <si>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</si>
  <si>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</si>
  <si>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</si>
  <si>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</si>
  <si>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</si>
  <si>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</si>
  <si>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</si>
  <si>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</si>
  <si>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</si>
  <si>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</si>
  <si>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</si>
  <si>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</si>
  <si>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</si>
  <si>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</si>
  <si>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</si>
  <si>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</si>
  <si>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</si>
  <si>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</si>
  <si>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</si>
  <si>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</si>
  <si>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</si>
  <si>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</si>
  <si>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</si>
  <si>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</si>
  <si>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</si>
  <si>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</si>
  <si>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</si>
  <si>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</si>
  <si>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</si>
  <si>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</si>
  <si>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</si>
  <si>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</si>
  <si>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</si>
  <si>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</si>
  <si>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</si>
  <si>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</si>
  <si>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</si>
  <si>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</si>
  <si>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</si>
  <si>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</si>
  <si>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</si>
  <si>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</si>
  <si>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</si>
  <si>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</si>
  <si>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</si>
  <si>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</si>
  <si>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</si>
  <si>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</si>
  <si>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</si>
  <si>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</si>
  <si>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</si>
  <si>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</si>
  <si>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</si>
  <si>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</si>
  <si>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</si>
  <si>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</si>
  <si>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</si>
  <si>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</si>
  <si>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</si>
  <si>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</si>
  <si>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</si>
  <si>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</si>
  <si>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</si>
  <si>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</si>
  <si>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</si>
  <si>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</si>
  <si>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</si>
  <si>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</si>
  <si>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</si>
  <si>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</si>
  <si>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</si>
  <si>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</si>
  <si>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</si>
  <si>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</si>
  <si>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</si>
  <si>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</si>
  <si>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</si>
  <si>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</si>
  <si>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</si>
  <si>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</si>
  <si>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</si>
  <si>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</si>
  <si>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</si>
  <si>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</si>
  <si>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</si>
  <si>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</si>
  <si>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</si>
  <si>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</si>
  <si>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</si>
  <si>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</si>
  <si>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</si>
  <si>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</si>
  <si>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</si>
  <si>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</si>
  <si>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</si>
  <si>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</si>
  <si>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</si>
  <si>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</si>
  <si>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</si>
  <si>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</si>
  <si>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</si>
  <si>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</si>
  <si>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</si>
  <si>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</si>
  <si>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</si>
  <si>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</si>
  <si>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</si>
  <si>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</si>
  <si>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</si>
  <si>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</si>
  <si>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</si>
  <si>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</si>
  <si>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</si>
  <si>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</si>
  <si>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</si>
  <si>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</si>
  <si>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</si>
  <si>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</si>
  <si>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</si>
  <si>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</si>
  <si>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</si>
  <si>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</si>
  <si>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</si>
  <si>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</si>
  <si>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</si>
  <si>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</si>
  <si>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</si>
  <si>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</si>
  <si>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</si>
  <si>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</si>
  <si>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</si>
  <si>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</si>
  <si>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</si>
  <si>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</si>
  <si>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</si>
  <si>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</si>
  <si>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</si>
  <si>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</si>
  <si>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</si>
  <si>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</si>
  <si>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</si>
  <si>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</si>
  <si>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</si>
  <si>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</si>
  <si>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</si>
  <si>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</si>
  <si>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</si>
  <si>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</si>
  <si>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</si>
  <si>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</si>
  <si>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</si>
  <si>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</si>
  <si>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</si>
  <si>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</si>
  <si>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</si>
  <si>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</si>
  <si>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</si>
  <si>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</si>
  <si>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</si>
  <si>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</si>
  <si>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</si>
  <si>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</si>
  <si>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</si>
  <si>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</si>
  <si>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</si>
  <si>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</si>
  <si>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</si>
  <si>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</si>
  <si>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</si>
  <si>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</si>
  <si>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</si>
  <si>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</si>
  <si>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</si>
  <si>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</si>
  <si>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</si>
  <si>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</si>
  <si>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</si>
  <si>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</si>
  <si>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</si>
  <si>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</si>
  <si>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</si>
  <si>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</si>
  <si>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</si>
  <si>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</si>
  <si>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</si>
  <si>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</si>
  <si>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</si>
  <si>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</si>
  <si>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</si>
  <si>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</si>
  <si>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</si>
  <si>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</si>
  <si>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</si>
  <si>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</si>
  <si>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</si>
  <si>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</si>
  <si>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</si>
  <si>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</si>
  <si>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</si>
  <si>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</si>
  <si>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</si>
  <si>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</si>
  <si>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</si>
  <si>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</si>
  <si>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</si>
  <si>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</si>
  <si>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</si>
  <si>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</si>
  <si>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</si>
  <si>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</si>
  <si>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</si>
  <si>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</si>
  <si>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</si>
  <si>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</si>
  <si>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</si>
  <si>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</si>
  <si>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</si>
  <si>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</si>
  <si>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</si>
  <si>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</si>
  <si>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</si>
  <si>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</si>
  <si>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</si>
  <si>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</si>
  <si>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</si>
  <si>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</si>
  <si>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</si>
  <si>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</si>
  <si>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</si>
  <si>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</si>
  <si>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</si>
  <si>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</si>
  <si>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</si>
  <si>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</si>
  <si>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</si>
  <si>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</si>
  <si>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</si>
  <si>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</si>
  <si>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</si>
  <si>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</si>
  <si>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</si>
  <si>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</si>
  <si>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</si>
  <si>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</si>
  <si>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</si>
  <si>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</si>
  <si>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</si>
  <si>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</si>
  <si>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</si>
  <si>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</si>
  <si>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</si>
  <si>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</si>
  <si>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</si>
  <si>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</si>
  <si>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</si>
  <si>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</si>
  <si>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</si>
  <si>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</si>
  <si>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</si>
  <si>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</si>
  <si>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</si>
  <si>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</si>
  <si>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</si>
  <si>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</si>
  <si>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</si>
  <si>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</si>
  <si>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</si>
  <si>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</si>
  <si>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</si>
  <si>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</si>
  <si>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</si>
  <si>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</si>
  <si>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</si>
  <si>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</si>
  <si>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</si>
  <si>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</si>
  <si>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</si>
  <si>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</si>
  <si>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</si>
  <si>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</si>
  <si>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</si>
  <si>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</si>
  <si>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</si>
  <si>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</si>
  <si>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</si>
  <si>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</si>
  <si>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</si>
  <si>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</si>
  <si>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</si>
  <si>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</si>
  <si>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</si>
  <si>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</si>
  <si>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</si>
  <si>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</si>
  <si>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</si>
  <si>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</si>
  <si>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</si>
  <si>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</si>
  <si>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</si>
  <si>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</si>
  <si>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</si>
  <si>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</si>
  <si>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</si>
  <si>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</si>
  <si>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</si>
  <si>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</si>
  <si>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</si>
  <si>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</si>
  <si>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</si>
  <si>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</si>
  <si>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</si>
  <si>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</si>
  <si>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</si>
  <si>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</si>
  <si>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</si>
  <si>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</si>
  <si>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</si>
  <si>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</si>
  <si>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</si>
  <si>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</si>
  <si>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</si>
  <si>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</si>
  <si>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</si>
  <si>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</si>
  <si>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</si>
  <si>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</si>
  <si>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</si>
  <si>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</si>
  <si>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</si>
  <si>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</si>
  <si>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</si>
  <si>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</si>
  <si>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</si>
  <si>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</si>
  <si>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</si>
  <si>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</si>
  <si>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</si>
  <si>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</si>
  <si>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</si>
  <si>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</si>
  <si>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</si>
  <si>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</si>
  <si>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</si>
  <si>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</si>
  <si>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</si>
  <si>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</si>
  <si>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</si>
  <si>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</si>
  <si>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</si>
  <si>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</si>
  <si>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</si>
  <si>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</si>
  <si>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</si>
  <si>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</si>
  <si>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</si>
  <si>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</si>
  <si>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</si>
  <si>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</si>
  <si>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</si>
  <si>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</si>
  <si>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</si>
  <si>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</si>
  <si>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</si>
  <si>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</si>
  <si>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</si>
  <si>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</si>
  <si>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</si>
  <si>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</si>
  <si>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</si>
  <si>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</si>
  <si>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</si>
  <si>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</si>
  <si>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</si>
  <si>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</si>
  <si>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</si>
  <si>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</si>
  <si>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</si>
  <si>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</si>
  <si>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</si>
  <si>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</si>
  <si>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</si>
  <si>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</si>
  <si>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</si>
  <si>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</si>
  <si>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</si>
  <si>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</si>
  <si>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</si>
  <si>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</si>
  <si>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</si>
  <si>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</si>
  <si>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</si>
  <si>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</si>
  <si>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</si>
  <si>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</si>
  <si>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</si>
  <si>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</si>
  <si>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</si>
  <si>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</si>
  <si>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</si>
  <si>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</si>
  <si>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</si>
  <si>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</si>
  <si>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</si>
  <si>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</si>
  <si>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</si>
  <si>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</si>
  <si>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</si>
  <si>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</si>
  <si>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</si>
  <si>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</si>
  <si>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</si>
  <si>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</si>
  <si>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</si>
  <si>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</si>
  <si>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</si>
  <si>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</si>
  <si>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</si>
  <si>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</si>
  <si>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</si>
  <si>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</si>
  <si>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</si>
  <si>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</si>
  <si>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</si>
  <si>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</si>
  <si>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</si>
  <si>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</si>
  <si>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</si>
  <si>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</si>
  <si>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</si>
  <si>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</si>
  <si>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</si>
  <si>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</si>
  <si>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</si>
  <si>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</si>
  <si>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</si>
  <si>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</si>
  <si>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</si>
  <si>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</si>
  <si>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</si>
  <si>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</si>
  <si>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</si>
  <si>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</si>
  <si>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</si>
  <si>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</si>
  <si>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</si>
  <si>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</si>
  <si>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</si>
  <si>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</si>
  <si>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</si>
  <si>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</si>
  <si>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</si>
  <si>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</si>
  <si>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</si>
  <si>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</si>
  <si>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</si>
  <si>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</si>
  <si>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</si>
  <si>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</si>
  <si>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</si>
  <si>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</si>
  <si>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</si>
  <si>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</si>
  <si>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</si>
  <si>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</si>
  <si>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</si>
  <si>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</si>
  <si>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</si>
  <si>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</si>
  <si>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</si>
  <si>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</si>
  <si>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</si>
  <si>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</si>
  <si>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</si>
  <si>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</si>
  <si>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</si>
  <si>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</si>
  <si>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</si>
  <si>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</si>
  <si>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</si>
  <si>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</si>
  <si>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</si>
  <si>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</si>
  <si>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</si>
  <si>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</si>
  <si>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</si>
  <si>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</si>
  <si>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</si>
  <si>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</si>
  <si>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</si>
  <si>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</si>
  <si>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</si>
  <si>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</si>
  <si>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</si>
  <si>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</si>
  <si>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</si>
  <si>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</si>
  <si>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</si>
  <si>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</si>
  <si>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</si>
  <si>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</si>
  <si>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</si>
  <si>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</si>
  <si>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</si>
  <si>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</si>
  <si>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</si>
  <si>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</si>
  <si>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</si>
  <si>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</si>
  <si>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</si>
  <si>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</si>
  <si>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</si>
  <si>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</si>
  <si>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</si>
  <si>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</si>
  <si>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</si>
  <si>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</si>
  <si>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</si>
  <si>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</si>
  <si>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</si>
  <si>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</si>
  <si>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</si>
  <si>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</si>
  <si>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</si>
  <si>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</si>
  <si>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</si>
  <si>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</si>
  <si>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</si>
  <si>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</si>
  <si>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</si>
  <si>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</si>
  <si>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</si>
  <si>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</si>
  <si>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</si>
  <si>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</si>
  <si>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</si>
  <si>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</si>
  <si>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</si>
  <si>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</si>
  <si>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</si>
  <si>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</si>
  <si>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</si>
  <si>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</si>
  <si>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</si>
  <si>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</si>
  <si>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</si>
  <si>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</si>
  <si>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</si>
  <si>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</si>
  <si>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</si>
  <si>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</si>
  <si>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</si>
  <si>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</si>
  <si>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</si>
  <si>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</si>
  <si>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</si>
  <si>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</si>
  <si>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</si>
  <si>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</si>
  <si>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</si>
  <si>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</si>
  <si>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</si>
  <si>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</si>
  <si>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</si>
  <si>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</si>
  <si>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</si>
  <si>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</si>
  <si>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</si>
  <si>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</si>
  <si>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</si>
  <si>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</si>
  <si>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</si>
  <si>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</si>
  <si>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</si>
  <si>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</si>
  <si>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</si>
  <si>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</si>
  <si>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</si>
  <si>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</si>
  <si>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</si>
  <si>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</si>
  <si>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</si>
  <si>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</si>
  <si>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</si>
  <si>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</si>
  <si>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</si>
  <si>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</si>
  <si>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</si>
  <si>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</si>
  <si>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</si>
  <si>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</si>
  <si>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</si>
  <si>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</si>
  <si>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</si>
  <si>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</si>
  <si>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</si>
  <si>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</si>
  <si>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</si>
  <si>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</si>
  <si>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</si>
  <si>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</si>
  <si>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</si>
  <si>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</si>
  <si>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</si>
  <si>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</si>
  <si>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</si>
  <si>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</si>
  <si>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</si>
  <si>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</si>
  <si>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</si>
  <si>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</si>
  <si>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</si>
  <si>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</si>
  <si>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</si>
  <si>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</si>
  <si>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</si>
  <si>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</si>
  <si>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</si>
  <si>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</si>
  <si>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</si>
  <si>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</si>
  <si>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</si>
  <si>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</si>
  <si>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</si>
  <si>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</si>
  <si>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</si>
  <si>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</si>
  <si>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</si>
  <si>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</si>
  <si>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</si>
  <si>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</si>
  <si>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</si>
  <si>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</si>
  <si>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</si>
  <si>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</si>
  <si>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</si>
  <si>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</si>
  <si>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</si>
  <si>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</si>
  <si>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</si>
  <si>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</si>
  <si>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</si>
  <si>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</si>
  <si>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</si>
  <si>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</si>
  <si>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</si>
  <si>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</si>
  <si>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</si>
  <si>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</si>
  <si>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</si>
  <si>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</si>
  <si>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</si>
  <si>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</si>
  <si>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</si>
  <si>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</si>
  <si>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</si>
  <si>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</si>
  <si>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</si>
  <si>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</si>
  <si>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</si>
  <si>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</si>
  <si>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</si>
  <si>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</si>
  <si>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</si>
  <si>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</si>
  <si>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</si>
  <si>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</si>
  <si>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</si>
  <si>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</si>
  <si>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</si>
  <si>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</si>
  <si>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</si>
  <si>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</si>
  <si>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</si>
  <si>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</si>
  <si>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</si>
  <si>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</si>
  <si>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</si>
  <si>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</si>
  <si>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</si>
  <si>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</si>
  <si>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</si>
  <si>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</si>
  <si>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</si>
  <si>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</si>
  <si>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</si>
  <si>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</si>
  <si>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</si>
  <si>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</si>
  <si>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</si>
  <si>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</si>
  <si>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</si>
  <si>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</si>
  <si>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</si>
  <si>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</si>
  <si>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</si>
  <si>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</si>
  <si>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</si>
  <si>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</si>
  <si>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</si>
  <si>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</si>
  <si>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</si>
  <si>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</si>
  <si>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</si>
  <si>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</si>
  <si>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</si>
  <si>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</si>
  <si>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</si>
  <si>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</si>
  <si>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</si>
  <si>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</si>
  <si>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</si>
  <si>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</si>
  <si>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</si>
  <si>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</si>
  <si>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</si>
  <si>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</si>
  <si>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</si>
  <si>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</si>
  <si>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</si>
  <si>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</si>
  <si>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</si>
  <si>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</si>
  <si>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</si>
  <si>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</si>
  <si>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</si>
  <si>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</si>
  <si>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</si>
  <si>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</si>
  <si>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</si>
  <si>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</si>
  <si>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</si>
  <si>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</si>
  <si>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</si>
  <si>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</si>
  <si>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</si>
  <si>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</si>
  <si>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</si>
  <si>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</si>
  <si>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</si>
  <si>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</si>
  <si>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</si>
  <si>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</si>
  <si>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</si>
  <si>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</si>
  <si>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</si>
  <si>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</si>
  <si>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</si>
  <si>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</si>
  <si>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</si>
  <si>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</si>
  <si>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</si>
  <si>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</si>
  <si>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</si>
  <si>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</si>
  <si>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</si>
  <si>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</si>
  <si>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</si>
  <si>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</si>
  <si>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</si>
  <si>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</si>
  <si>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</si>
  <si>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</si>
  <si>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</si>
  <si>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</si>
  <si>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</si>
  <si>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</si>
  <si>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</si>
  <si>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</si>
  <si>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</si>
  <si>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</si>
  <si>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</si>
  <si>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</si>
  <si>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</si>
  <si>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</si>
  <si>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</si>
  <si>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</si>
  <si>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</si>
  <si>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</si>
  <si>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</si>
  <si>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</si>
  <si>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</si>
  <si>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</si>
  <si>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</si>
  <si>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</si>
  <si>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</si>
  <si>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</si>
  <si>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</si>
  <si>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</si>
  <si>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</si>
  <si>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</si>
  <si>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</si>
  <si>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</si>
  <si>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</si>
  <si>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</si>
  <si>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</si>
  <si>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</si>
  <si>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</si>
  <si>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</si>
  <si>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</si>
  <si>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</si>
  <si>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</si>
  <si>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</si>
  <si>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</si>
  <si>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</si>
  <si>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</si>
  <si>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</si>
  <si>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</si>
  <si>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</si>
  <si>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</si>
  <si>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</si>
  <si>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</si>
  <si>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</si>
  <si>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</si>
  <si>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</si>
  <si>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</si>
  <si>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</si>
  <si>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</si>
  <si>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</si>
  <si>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</si>
  <si>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</si>
  <si>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</si>
  <si>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</si>
  <si>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</si>
  <si>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</si>
  <si>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</si>
  <si>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</si>
  <si>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</si>
  <si>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</si>
  <si>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</si>
  <si>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</si>
  <si>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</si>
  <si>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</si>
  <si>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</si>
  <si>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</si>
  <si>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</si>
  <si>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</si>
  <si>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</si>
  <si>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</si>
  <si>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</si>
  <si>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</si>
  <si>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</si>
  <si>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</si>
  <si>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</si>
  <si>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</si>
  <si>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</si>
  <si>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</si>
  <si>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</si>
  <si>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</si>
  <si>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</si>
  <si>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</si>
  <si>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</si>
  <si>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</si>
  <si>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</si>
  <si>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</si>
  <si>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</si>
  <si>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</si>
  <si>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</si>
  <si>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</si>
  <si>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</si>
  <si>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</si>
  <si>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</si>
  <si>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</si>
  <si>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</si>
  <si>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</si>
  <si>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</si>
  <si>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</si>
  <si>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</si>
  <si>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</si>
  <si>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</si>
  <si>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</si>
  <si>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</si>
  <si>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</si>
  <si>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</si>
  <si>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</si>
  <si>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</si>
  <si>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</si>
  <si>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</si>
  <si>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</si>
  <si>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</si>
  <si>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</si>
  <si>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</si>
  <si>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</si>
  <si>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</si>
  <si>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</si>
  <si>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</si>
  <si>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</si>
  <si>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</si>
  <si>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</si>
  <si>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</si>
  <si>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</si>
  <si>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</si>
  <si>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</si>
  <si>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</si>
  <si>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</si>
  <si>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</si>
  <si>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</si>
  <si>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</si>
  <si>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</si>
  <si>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</si>
  <si>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</si>
  <si>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</si>
  <si>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</si>
  <si>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</si>
  <si>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</si>
  <si>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</si>
  <si>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</si>
  <si>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</si>
  <si>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</si>
  <si>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</si>
  <si>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</si>
  <si>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</si>
  <si>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</si>
  <si>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</si>
  <si>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</si>
  <si>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</si>
  <si>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</si>
  <si>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</si>
  <si>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</si>
  <si>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</si>
  <si>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</si>
  <si>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</si>
  <si>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</si>
  <si>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</si>
  <si>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</si>
  <si>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</si>
  <si>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</si>
  <si>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</si>
  <si>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</si>
  <si>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</si>
  <si>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</si>
  <si>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</si>
  <si>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</si>
  <si>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</si>
  <si>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</si>
  <si>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</si>
  <si>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</si>
  <si>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</si>
  <si>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</si>
  <si>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</si>
  <si>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</si>
  <si>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</si>
  <si>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</si>
  <si>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</si>
  <si>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</si>
  <si>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</si>
  <si>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</si>
  <si>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</si>
  <si>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</si>
  <si>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</si>
  <si>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</si>
  <si>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</si>
  <si>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</si>
  <si>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</si>
  <si>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</si>
  <si>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</si>
  <si>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</si>
  <si>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</si>
  <si>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</si>
  <si>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</si>
  <si>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</si>
  <si>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</si>
  <si>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</si>
  <si>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</si>
  <si>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</si>
  <si>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</si>
  <si>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</si>
  <si>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</si>
  <si>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</si>
  <si>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</si>
  <si>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</si>
  <si>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</si>
  <si>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</si>
  <si>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</si>
  <si>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</si>
  <si>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</si>
  <si>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</si>
  <si>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</si>
  <si>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</si>
  <si>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</si>
  <si>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</si>
  <si>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</si>
  <si>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</si>
  <si>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</si>
  <si>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</si>
  <si>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</si>
  <si>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</si>
  <si>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</si>
  <si>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</si>
  <si>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</si>
  <si>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</si>
  <si>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</si>
  <si>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</si>
  <si>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</si>
  <si>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</si>
  <si>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</si>
  <si>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</si>
  <si>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</si>
  <si>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</si>
  <si>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</si>
  <si>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</si>
  <si>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</si>
  <si>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</si>
  <si>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</si>
  <si>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</si>
  <si>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</si>
  <si>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</si>
  <si>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</si>
  <si>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</si>
  <si>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</si>
  <si>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</si>
  <si>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</si>
  <si>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</si>
  <si>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</si>
  <si>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</si>
  <si>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</si>
  <si>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</si>
  <si>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</si>
  <si>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</si>
  <si>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</si>
  <si>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</si>
  <si>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</si>
  <si>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</si>
  <si>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</si>
  <si>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</si>
  <si>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</si>
  <si>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</si>
  <si>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</si>
  <si>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</si>
  <si>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</si>
  <si>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</si>
  <si>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</si>
  <si>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</si>
  <si>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</si>
  <si>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</si>
  <si>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</si>
  <si>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</si>
  <si>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</si>
  <si>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</si>
  <si>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</si>
  <si>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</si>
  <si>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</si>
  <si>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</si>
  <si>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</si>
  <si>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</si>
  <si>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</si>
  <si>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</si>
  <si>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</si>
  <si>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</si>
  <si>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</si>
  <si>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</si>
  <si>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</si>
  <si>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</si>
  <si>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</si>
  <si>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</si>
  <si>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</si>
  <si>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</si>
  <si>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</si>
  <si>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</si>
  <si>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</si>
  <si>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</si>
  <si>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</si>
  <si>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</si>
  <si>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</si>
  <si>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</si>
  <si>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</si>
  <si>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</si>
  <si>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</si>
  <si>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</si>
  <si>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</si>
  <si>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</si>
  <si>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</si>
  <si>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</si>
  <si>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</si>
  <si>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</si>
  <si>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</si>
  <si>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</si>
  <si>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</si>
  <si>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</si>
  <si>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</si>
  <si>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</si>
  <si>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</si>
  <si>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</si>
  <si>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</si>
  <si>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</si>
  <si>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</si>
  <si>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</si>
  <si>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</si>
  <si>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</si>
  <si>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</si>
  <si>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</si>
  <si>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</si>
  <si>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</si>
  <si>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</si>
  <si>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</si>
  <si>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</si>
  <si>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</si>
  <si>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</si>
  <si>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</si>
  <si>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</si>
  <si>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</si>
  <si>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</si>
  <si>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</si>
  <si>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</si>
  <si>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</si>
  <si>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</si>
  <si>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</si>
  <si>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</si>
  <si>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</si>
  <si>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</si>
  <si>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</si>
  <si>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</si>
  <si>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</si>
  <si>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</si>
  <si>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</si>
  <si>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</si>
  <si>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</si>
  <si>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</si>
  <si>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</si>
  <si>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</si>
  <si>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</si>
  <si>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</si>
  <si>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</si>
  <si>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</si>
  <si>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</si>
  <si>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</si>
  <si>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</si>
  <si>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</si>
  <si>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</si>
  <si>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</si>
  <si>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</si>
  <si>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</si>
  <si>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</si>
  <si>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</si>
  <si>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</si>
  <si>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</si>
  <si>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</si>
  <si>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</si>
  <si>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</si>
  <si>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</si>
  <si>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</si>
  <si>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</si>
  <si>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</si>
  <si>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</si>
  <si>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</si>
  <si>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</si>
  <si>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</si>
  <si>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</si>
  <si>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</si>
  <si>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</si>
  <si>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</si>
  <si>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</si>
  <si>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</si>
  <si>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</si>
  <si>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</si>
  <si>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</si>
  <si>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</si>
  <si>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</si>
  <si>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</si>
  <si>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</si>
  <si>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</si>
  <si>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</si>
  <si>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</si>
  <si>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</si>
  <si>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</si>
  <si>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</si>
  <si>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</si>
  <si>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</si>
  <si>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</si>
  <si>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</si>
  <si>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</si>
  <si>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</si>
  <si>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</si>
  <si>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</si>
  <si>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</si>
  <si>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</si>
  <si>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</si>
  <si>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</si>
  <si>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</si>
  <si>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</si>
  <si>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</si>
  <si>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</si>
  <si>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</si>
  <si>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</si>
  <si>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</si>
  <si>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</si>
  <si>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</si>
  <si>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</si>
  <si>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</si>
  <si>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</si>
  <si>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</si>
  <si>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</si>
  <si>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</si>
  <si>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</si>
  <si>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</si>
  <si>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</si>
  <si>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</si>
  <si>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</si>
  <si>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</si>
  <si>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</si>
  <si>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</si>
  <si>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</si>
  <si>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</si>
  <si>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</si>
  <si>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</si>
  <si>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</si>
  <si>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</si>
  <si>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</si>
  <si>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</si>
  <si>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</si>
  <si>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</si>
  <si>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</si>
  <si>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</si>
  <si>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</si>
  <si>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</si>
  <si>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</si>
  <si>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</si>
  <si>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</si>
  <si>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</si>
  <si>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</si>
  <si>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</si>
  <si>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</si>
  <si>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</si>
  <si>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</si>
  <si>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</si>
  <si>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</si>
  <si>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</si>
  <si>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</si>
  <si>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</si>
  <si>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</si>
  <si>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</si>
  <si>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</si>
  <si>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</si>
  <si>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</si>
  <si>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</si>
  <si>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</si>
  <si>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</si>
  <si>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</si>
  <si>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</si>
  <si>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</si>
  <si>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</si>
  <si>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</si>
  <si>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</si>
  <si>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</si>
  <si>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</si>
  <si>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</si>
  <si>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</si>
  <si>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</si>
  <si>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</si>
  <si>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</si>
  <si>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</si>
  <si>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</si>
  <si>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</si>
  <si>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</si>
  <si>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</si>
  <si>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</si>
  <si>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</si>
  <si>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</si>
  <si>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</si>
  <si>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</si>
  <si>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</si>
  <si>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</si>
  <si>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</si>
  <si>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</si>
  <si>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</si>
  <si>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</si>
  <si>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</si>
  <si>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</si>
  <si>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</si>
  <si>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</si>
  <si>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</si>
  <si>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</si>
  <si>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</si>
  <si>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</si>
  <si>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</si>
  <si>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</si>
  <si>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</si>
  <si>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</si>
  <si>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</si>
  <si>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</si>
  <si>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</si>
  <si>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</si>
  <si>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</si>
  <si>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</si>
  <si>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</si>
  <si>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</si>
  <si>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</si>
  <si>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</si>
  <si>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</si>
  <si>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</si>
  <si>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</si>
  <si>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</si>
  <si>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</si>
  <si>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</si>
  <si>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</si>
  <si>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</si>
  <si>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</si>
  <si>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</si>
  <si>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</si>
  <si>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</si>
  <si>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</si>
  <si>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</si>
  <si>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</si>
  <si>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</si>
  <si>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</si>
  <si>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</si>
  <si>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</si>
  <si>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</si>
  <si>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</si>
  <si>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</si>
  <si>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</si>
  <si>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</si>
  <si>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</si>
  <si>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</si>
  <si>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</si>
  <si>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</si>
  <si>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</si>
  <si>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</si>
  <si>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</si>
  <si>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</si>
  <si>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</si>
  <si>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</si>
  <si>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</si>
  <si>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</si>
  <si>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</si>
  <si>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</si>
  <si>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</si>
  <si>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</si>
  <si>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</si>
  <si>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</si>
  <si>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</si>
  <si>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</si>
  <si>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</si>
  <si>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</si>
  <si>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</si>
  <si>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</si>
  <si>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</si>
  <si>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</si>
  <si>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</si>
  <si>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</si>
  <si>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</si>
  <si>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</si>
  <si>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</si>
  <si>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</si>
  <si>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</si>
  <si>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</si>
  <si>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</si>
  <si>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</si>
  <si>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</si>
  <si>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</si>
  <si>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</si>
  <si>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</si>
  <si>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</si>
  <si>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</si>
  <si>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</si>
  <si>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</si>
  <si>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</si>
  <si>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</si>
  <si>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</si>
  <si>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</si>
  <si>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</si>
  <si>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</si>
  <si>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</si>
  <si>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</si>
  <si>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</si>
  <si>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</si>
  <si>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</si>
  <si>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</si>
  <si>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</si>
  <si>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</si>
  <si>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</si>
  <si>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</si>
  <si>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</si>
  <si>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</si>
  <si>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</si>
  <si>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</si>
  <si>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</si>
  <si>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</si>
  <si>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</si>
  <si>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</si>
  <si>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</si>
  <si>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</si>
  <si>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</si>
  <si>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</si>
  <si>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</si>
  <si>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</si>
  <si>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</si>
  <si>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</si>
  <si>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</si>
  <si>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</si>
  <si>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</si>
  <si>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</si>
  <si>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</si>
  <si>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</si>
  <si>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</si>
  <si>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</si>
  <si>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</si>
  <si>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</si>
  <si>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</si>
  <si>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</si>
  <si>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</si>
  <si>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</si>
  <si>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</si>
  <si>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</si>
  <si>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</si>
  <si>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</si>
  <si>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</si>
  <si>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</si>
  <si>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</si>
  <si>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</si>
  <si>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</si>
  <si>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</si>
  <si>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</si>
  <si>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</si>
  <si>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</si>
  <si>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</si>
  <si>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</si>
  <si>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</si>
  <si>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</si>
  <si>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</si>
  <si>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</si>
  <si>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</si>
  <si>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</si>
  <si>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</si>
  <si>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</si>
  <si>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</si>
  <si>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</si>
  <si>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</si>
  <si>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</si>
  <si>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</si>
  <si>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</si>
  <si>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</si>
  <si>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</si>
  <si>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</si>
  <si>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</si>
  <si>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</si>
  <si>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</si>
  <si>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</si>
  <si>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</si>
  <si>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</si>
  <si>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</si>
  <si>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</si>
  <si>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</si>
  <si>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</si>
  <si>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</si>
  <si>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</si>
  <si>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</si>
  <si>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</si>
  <si>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</si>
  <si>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</si>
  <si>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</si>
  <si>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</si>
  <si>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</si>
  <si>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</si>
  <si>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</si>
  <si>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</si>
  <si>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</si>
  <si>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</si>
  <si>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</si>
  <si>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</si>
  <si>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</si>
  <si>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</si>
  <si>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</si>
  <si>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</si>
  <si>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</si>
  <si>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</si>
  <si>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</si>
  <si>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</si>
  <si>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</si>
  <si>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</si>
  <si>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</si>
  <si>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</si>
  <si>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</si>
  <si>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</si>
  <si>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</si>
  <si>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</si>
  <si>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</si>
  <si>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</si>
  <si>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</si>
  <si>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</si>
  <si>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</si>
  <si>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</si>
  <si>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</si>
  <si>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</si>
  <si>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</si>
  <si>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</si>
  <si>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</si>
  <si>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</si>
  <si>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</si>
  <si>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</si>
  <si>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</si>
  <si>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</si>
  <si>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</si>
  <si>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</si>
  <si>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</si>
  <si>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</si>
  <si>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</si>
  <si>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</si>
  <si>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</si>
  <si>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</si>
  <si>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</si>
  <si>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</si>
  <si>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</si>
  <si>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</si>
  <si>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</si>
  <si>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</si>
  <si>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</si>
  <si>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</si>
  <si>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</si>
  <si>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</si>
  <si>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</si>
  <si>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</si>
  <si>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</si>
  <si>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</si>
  <si>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</si>
  <si>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</si>
  <si>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</si>
  <si>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</si>
  <si>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</si>
  <si>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</si>
  <si>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</si>
  <si>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</si>
  <si>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</si>
  <si>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</si>
  <si>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</si>
  <si>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</si>
  <si>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</si>
  <si>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</si>
  <si>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</si>
  <si>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</si>
  <si>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</si>
  <si>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</si>
  <si>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</si>
  <si>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</si>
  <si>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</si>
  <si>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</si>
  <si>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</si>
  <si>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</si>
  <si>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</si>
  <si>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</si>
  <si>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</si>
  <si>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</si>
  <si>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</si>
  <si>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</si>
  <si>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</si>
  <si>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</si>
  <si>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</si>
  <si>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</si>
  <si>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</si>
  <si>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</si>
  <si>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</si>
  <si>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</si>
  <si>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</si>
  <si>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</si>
  <si>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</si>
  <si>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</si>
  <si>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</si>
  <si>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</si>
  <si>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</si>
  <si>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</si>
  <si>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</si>
  <si>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</si>
  <si>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</si>
  <si>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</si>
  <si>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</si>
  <si>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</si>
  <si>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</si>
  <si>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</si>
  <si>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</si>
  <si>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</si>
  <si>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</si>
  <si>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</si>
  <si>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</si>
  <si>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</si>
  <si>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</si>
  <si>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</si>
  <si>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</si>
  <si>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</si>
  <si>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</si>
  <si>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</si>
  <si>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</si>
  <si>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</si>
  <si>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</si>
  <si>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</si>
  <si>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</si>
  <si>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</si>
  <si>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</si>
  <si>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</si>
  <si>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</si>
  <si>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</si>
  <si>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</si>
  <si>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</si>
  <si>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</si>
  <si>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</si>
  <si>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</si>
  <si>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</si>
  <si>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</si>
  <si>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</si>
  <si>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</si>
  <si>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</si>
  <si>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</si>
  <si>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</si>
  <si>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</si>
  <si>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</si>
  <si>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</si>
  <si>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</si>
  <si>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</si>
  <si>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</si>
  <si>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</si>
  <si>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</si>
  <si>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</si>
  <si>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</si>
  <si>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</si>
  <si>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</si>
  <si>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</si>
  <si>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</si>
  <si>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</si>
  <si>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</si>
  <si>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</si>
  <si>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</si>
  <si>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</si>
  <si>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</si>
  <si>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</si>
  <si>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</si>
  <si>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</si>
  <si>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</si>
  <si>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</si>
  <si>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</si>
  <si>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</si>
  <si>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</si>
  <si>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</si>
  <si>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</si>
  <si>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</si>
  <si>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</si>
  <si>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</si>
  <si>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</si>
  <si>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</si>
  <si>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</si>
  <si>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</si>
  <si>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</si>
  <si>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</si>
  <si>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</si>
  <si>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</si>
  <si>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</si>
  <si>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</si>
  <si>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</si>
  <si>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</si>
  <si>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</si>
  <si>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</si>
  <si>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</si>
  <si>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</si>
  <si>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</si>
  <si>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</si>
  <si>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</si>
  <si>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</si>
  <si>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</si>
  <si>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</si>
  <si>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</si>
  <si>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</si>
  <si>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</si>
  <si>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</si>
  <si>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</si>
  <si>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</si>
  <si>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</si>
  <si>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</si>
  <si>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</si>
  <si>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</si>
  <si>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</si>
  <si>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</si>
  <si>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</si>
  <si>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</si>
  <si>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</si>
  <si>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</si>
  <si>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</si>
  <si>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</si>
  <si>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</si>
  <si>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</si>
  <si>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</si>
  <si>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</si>
  <si>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</si>
  <si>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</si>
  <si>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</si>
  <si>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</si>
  <si>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</si>
  <si>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</si>
  <si>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</si>
  <si>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</si>
  <si>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</si>
  <si>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</si>
  <si>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</si>
  <si>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</si>
  <si>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</si>
  <si>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</si>
  <si>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</si>
  <si>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</si>
  <si>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</si>
  <si>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</si>
  <si>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</si>
  <si>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</si>
  <si>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</si>
  <si>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</si>
  <si>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</si>
  <si>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</si>
  <si>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</si>
  <si>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</si>
  <si>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</si>
  <si>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</si>
  <si>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</si>
  <si>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</si>
  <si>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</si>
  <si>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</si>
  <si>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</si>
  <si>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</si>
  <si>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</si>
  <si>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</si>
  <si>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</si>
  <si>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</si>
  <si>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</si>
  <si>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</si>
  <si>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</si>
  <si>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</si>
  <si>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</si>
  <si>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</si>
  <si>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</si>
  <si>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</si>
  <si>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</si>
  <si>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</si>
  <si>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</si>
  <si>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</si>
  <si>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</si>
  <si>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</si>
  <si>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</si>
  <si>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</si>
  <si>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</si>
  <si>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</si>
  <si>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</si>
  <si>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</si>
  <si>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</si>
  <si>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</si>
  <si>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</si>
  <si>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</si>
  <si>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</si>
  <si>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</si>
  <si>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</si>
  <si>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</si>
  <si>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</si>
  <si>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</si>
  <si>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</si>
  <si>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</si>
  <si>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</si>
  <si>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</si>
  <si>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</si>
  <si>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</si>
  <si>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</si>
  <si>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</si>
  <si>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</si>
  <si>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</si>
  <si>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</si>
  <si>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</si>
  <si>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</si>
  <si>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</si>
  <si>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</si>
  <si>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</si>
  <si>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</si>
  <si>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</si>
  <si>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</si>
  <si>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</si>
  <si>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</si>
  <si>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</si>
  <si>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</si>
  <si>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</si>
  <si>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</si>
  <si>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</si>
  <si>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</si>
  <si>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</si>
  <si>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</si>
  <si>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</si>
  <si>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</si>
  <si>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</si>
  <si>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</si>
  <si>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</si>
  <si>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</si>
  <si>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</si>
  <si>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</si>
  <si>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</si>
  <si>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</si>
  <si>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</si>
  <si>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</si>
  <si>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</si>
  <si>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</si>
  <si>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</si>
  <si>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</si>
  <si>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</si>
  <si>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</si>
  <si>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</si>
  <si>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</si>
  <si>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</si>
  <si>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</si>
  <si>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</si>
  <si>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</si>
  <si>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</si>
  <si>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</si>
  <si>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</si>
  <si>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</si>
  <si>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</si>
  <si>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</si>
  <si>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</si>
  <si>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</si>
  <si>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</si>
  <si>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</si>
  <si>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</si>
  <si>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</si>
  <si>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</si>
  <si>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</si>
  <si>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</si>
  <si>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</si>
  <si>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</si>
  <si>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</si>
  <si>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</si>
  <si>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</si>
  <si>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</si>
  <si>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</si>
  <si>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</si>
  <si>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</si>
  <si>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</si>
  <si>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</si>
  <si>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</si>
  <si>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</si>
  <si>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</si>
  <si>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</si>
  <si>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</si>
  <si>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</si>
  <si>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</si>
  <si>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</si>
  <si>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</si>
  <si>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</si>
  <si>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</si>
  <si>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</si>
  <si>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</si>
  <si>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</si>
  <si>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</si>
  <si>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</si>
  <si>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</si>
  <si>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</si>
  <si>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</si>
  <si>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</si>
  <si>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</si>
  <si>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</si>
  <si>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</si>
  <si>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</si>
  <si>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</si>
  <si>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</si>
  <si>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</si>
  <si>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</si>
  <si>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</si>
  <si>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</si>
  <si>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</si>
  <si>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</si>
  <si>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</si>
  <si>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</si>
  <si>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</si>
  <si>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</si>
  <si>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</si>
  <si>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</si>
  <si>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</si>
  <si>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</si>
  <si>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</si>
  <si>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</si>
  <si>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</si>
  <si>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</si>
  <si>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</si>
  <si>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</si>
  <si>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</si>
  <si>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</si>
  <si>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</si>
  <si>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</si>
  <si>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</si>
  <si>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</si>
  <si>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</si>
  <si>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</si>
  <si>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</si>
  <si>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</si>
  <si>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</si>
  <si>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</si>
  <si>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</si>
  <si>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</si>
  <si>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</si>
  <si>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</si>
  <si>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</si>
  <si>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</si>
  <si>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</si>
  <si>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</si>
  <si>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</si>
  <si>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</si>
  <si>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</si>
  <si>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</si>
  <si>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</si>
  <si>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</si>
  <si>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</si>
  <si>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</si>
  <si>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</si>
  <si>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</si>
  <si>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</si>
  <si>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</si>
  <si>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</si>
  <si>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</si>
  <si>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</si>
  <si>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</si>
  <si>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</si>
  <si>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</si>
  <si>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</si>
  <si>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</si>
  <si>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</si>
  <si>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</si>
  <si>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</si>
  <si>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</si>
  <si>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</si>
  <si>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</si>
  <si>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</si>
  <si>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</si>
  <si>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</si>
  <si>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</si>
  <si>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</si>
  <si>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</si>
  <si>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</si>
  <si>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</si>
  <si>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</si>
  <si>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</si>
  <si>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</si>
  <si>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</si>
  <si>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</si>
  <si>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</si>
  <si>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</si>
  <si>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</si>
  <si>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</si>
  <si>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</si>
  <si>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</si>
  <si>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</si>
  <si>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</si>
  <si>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</si>
  <si>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</si>
  <si>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</si>
  <si>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</si>
  <si>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</si>
  <si>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</si>
  <si>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</si>
  <si>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</si>
  <si>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</si>
  <si>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</si>
  <si>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</si>
  <si>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</si>
  <si>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</si>
  <si>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</si>
  <si>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</si>
  <si>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</si>
  <si>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</si>
  <si>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</si>
  <si>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</si>
  <si>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</si>
  <si>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</si>
  <si>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</si>
  <si>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</si>
  <si>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</si>
  <si>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</si>
  <si>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</si>
  <si>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</si>
  <si>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</si>
  <si>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</si>
  <si>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</si>
  <si>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</si>
  <si>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</si>
  <si>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</si>
  <si>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</si>
  <si>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</si>
  <si>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</si>
  <si>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</si>
  <si>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</si>
  <si>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</si>
  <si>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</si>
  <si>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</si>
  <si>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</si>
  <si>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</si>
  <si>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</si>
  <si>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</si>
  <si>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</si>
  <si>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</si>
  <si>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</si>
  <si>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</si>
  <si>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</si>
  <si>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</si>
  <si>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</si>
  <si>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</si>
  <si>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</si>
  <si>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</si>
  <si>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</si>
  <si>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</si>
  <si>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</si>
  <si>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</si>
  <si>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</si>
  <si>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</si>
  <si>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</si>
  <si>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</si>
  <si>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</si>
  <si>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</si>
  <si>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</si>
  <si>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</si>
  <si>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</si>
  <si>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</si>
  <si>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</si>
  <si>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</si>
  <si>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</si>
  <si>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</si>
  <si>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</si>
  <si>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</si>
  <si>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</si>
  <si>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</si>
  <si>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</si>
  <si>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</si>
  <si>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</si>
  <si>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</si>
  <si>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</si>
  <si>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</si>
  <si>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</si>
  <si>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</si>
  <si>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</si>
  <si>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</si>
  <si>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</si>
  <si>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</si>
  <si>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</si>
  <si>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</si>
  <si>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</si>
  <si>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</si>
  <si>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</si>
  <si>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</si>
  <si>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</si>
  <si>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</si>
  <si>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</si>
  <si>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</si>
  <si>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</si>
  <si>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</si>
  <si>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</si>
  <si>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</si>
  <si>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</si>
  <si>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</si>
  <si>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</si>
  <si>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</si>
  <si>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</si>
  <si>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</si>
  <si>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</si>
  <si>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</si>
  <si>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</si>
  <si>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</si>
  <si>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</si>
  <si>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</si>
  <si>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</si>
  <si>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</si>
  <si>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</si>
  <si>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</si>
  <si>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</si>
  <si>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</si>
  <si>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</si>
  <si>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</si>
  <si>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</si>
  <si>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</si>
  <si>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</si>
  <si>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</si>
  <si>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</si>
  <si>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</si>
  <si>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</si>
  <si>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</si>
  <si>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</si>
  <si>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</si>
  <si>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</si>
  <si>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</si>
  <si>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</si>
  <si>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</si>
  <si>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</si>
  <si>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</si>
  <si>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</si>
  <si>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</si>
  <si>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</si>
  <si>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</si>
  <si>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</si>
  <si>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</si>
  <si>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</si>
  <si>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</si>
  <si>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</si>
  <si>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</si>
  <si>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</si>
  <si>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</si>
  <si>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</si>
  <si>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</si>
  <si>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</si>
  <si>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</si>
  <si>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</si>
  <si>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</si>
  <si>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</si>
  <si>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</si>
  <si>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</si>
  <si>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</si>
  <si>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</si>
  <si>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</si>
  <si>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</si>
  <si>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</si>
  <si>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</si>
  <si>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</si>
  <si>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</si>
  <si>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</si>
  <si>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</si>
  <si>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</si>
  <si>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</si>
  <si>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</si>
  <si>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</si>
  <si>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</si>
  <si>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</si>
  <si>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</si>
  <si>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</si>
  <si>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</si>
  <si>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</si>
  <si>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</si>
  <si>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</si>
  <si>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</si>
  <si>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</si>
  <si>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</si>
  <si>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</si>
  <si>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</si>
  <si>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</si>
  <si>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</si>
  <si>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</si>
  <si>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</si>
  <si>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</si>
  <si>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</si>
  <si>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</si>
  <si>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</si>
  <si>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</si>
  <si>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</si>
  <si>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</si>
  <si>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</si>
  <si>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</si>
  <si>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</si>
  <si>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</si>
  <si>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</si>
  <si>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</si>
  <si>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</si>
  <si>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</si>
  <si>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</si>
  <si>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</si>
  <si>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</si>
  <si>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</si>
  <si>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</si>
  <si>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</si>
  <si>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</si>
  <si>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</si>
  <si>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</si>
  <si>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</si>
  <si>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</si>
  <si>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</si>
  <si>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</si>
  <si>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</si>
  <si>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</si>
  <si>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</si>
  <si>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</si>
  <si>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</si>
  <si>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</si>
  <si>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</si>
  <si>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</si>
  <si>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</si>
  <si>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</si>
  <si>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</si>
  <si>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</si>
  <si>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</si>
  <si>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</si>
  <si>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</si>
  <si>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</si>
  <si>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</si>
  <si>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</si>
  <si>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</si>
  <si>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</si>
  <si>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</si>
  <si>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</si>
  <si>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</si>
  <si>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</si>
  <si>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</si>
  <si>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</si>
  <si>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</si>
  <si>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</si>
  <si>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</si>
  <si>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</si>
  <si>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</si>
  <si>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</si>
  <si>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</si>
  <si>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</si>
  <si>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</si>
  <si>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</si>
  <si>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</si>
  <si>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</si>
  <si>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</si>
  <si>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</si>
  <si>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</si>
  <si>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</si>
  <si>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</si>
  <si>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</si>
  <si>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</si>
  <si>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</si>
  <si>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</si>
  <si>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</si>
  <si>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</si>
  <si>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</si>
  <si>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</si>
  <si>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</si>
  <si>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</si>
  <si>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</si>
  <si>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</si>
  <si>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</si>
  <si>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</si>
  <si>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</si>
  <si>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</si>
  <si>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</si>
  <si>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</si>
  <si>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</si>
  <si>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</si>
  <si>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</si>
  <si>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</si>
  <si>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</si>
  <si>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</si>
  <si>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</si>
  <si>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</si>
  <si>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</si>
  <si>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</si>
  <si>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</si>
  <si>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</si>
  <si>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</si>
  <si>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</si>
  <si>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</si>
  <si>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</si>
  <si>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</si>
  <si>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</si>
  <si>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</si>
  <si>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</si>
  <si>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</si>
  <si>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</si>
  <si>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</si>
  <si>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</si>
  <si>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</si>
  <si>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</si>
  <si>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</si>
  <si>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</si>
  <si>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</si>
  <si>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</si>
  <si>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</si>
  <si>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</si>
  <si>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</si>
  <si>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</si>
  <si>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</si>
  <si>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</si>
  <si>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</si>
  <si>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</si>
  <si>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</si>
  <si>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</si>
  <si>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</si>
  <si>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</si>
  <si>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</si>
  <si>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</si>
  <si>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</si>
  <si>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</si>
  <si>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</si>
  <si>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</si>
  <si>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</si>
  <si>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</si>
  <si>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</si>
  <si>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</si>
  <si>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</si>
  <si>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</si>
  <si>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</si>
  <si>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</si>
  <si>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</si>
  <si>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</si>
  <si>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</si>
  <si>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</si>
  <si>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</si>
  <si>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</si>
  <si>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</si>
  <si>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</si>
  <si>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</si>
  <si>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</si>
  <si>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</si>
  <si>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</si>
  <si>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</si>
  <si>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</si>
  <si>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</si>
  <si>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</si>
  <si>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</si>
  <si>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</si>
  <si>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</si>
  <si>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</si>
  <si>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</si>
  <si>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</si>
  <si>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</si>
  <si>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</si>
  <si>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</si>
  <si>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</si>
  <si>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</si>
  <si>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</si>
  <si>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</si>
  <si>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</si>
  <si>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</si>
  <si>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</si>
  <si>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</si>
  <si>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</si>
  <si>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</si>
  <si>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</si>
  <si>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</si>
  <si>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</si>
  <si>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</si>
  <si>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</si>
  <si>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</si>
  <si>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</si>
  <si>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</si>
  <si>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</si>
  <si>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</si>
  <si>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</si>
  <si>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</si>
  <si>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</si>
  <si>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</si>
  <si>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</si>
  <si>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</si>
  <si>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</si>
  <si>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</si>
  <si>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</si>
  <si>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</si>
  <si>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</si>
  <si>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</si>
  <si>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</si>
  <si>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</si>
  <si>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</si>
  <si>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</si>
  <si>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</si>
  <si>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</si>
  <si>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</si>
  <si>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</si>
  <si>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</si>
  <si>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</si>
  <si>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</si>
  <si>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</si>
  <si>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</si>
  <si>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</si>
  <si>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</si>
  <si>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</si>
  <si>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</si>
  <si>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</si>
  <si>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</si>
  <si>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</si>
  <si>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</si>
  <si>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</si>
  <si>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</si>
  <si>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</si>
  <si>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</si>
  <si>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</si>
  <si>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</si>
  <si>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</si>
  <si>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</si>
  <si>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</si>
  <si>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</si>
  <si>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</si>
  <si>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</si>
  <si>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</si>
  <si>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</si>
  <si>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</si>
  <si>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</si>
  <si>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</si>
  <si>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</si>
  <si>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</si>
  <si>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</si>
  <si>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</si>
  <si>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</si>
  <si>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</si>
  <si>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</si>
  <si>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</si>
  <si>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</si>
  <si>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</si>
  <si>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</si>
  <si>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</si>
  <si>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</si>
  <si>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</si>
  <si>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</si>
  <si>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</si>
  <si>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</si>
  <si>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</si>
  <si>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</si>
  <si>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</si>
  <si>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</si>
  <si>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</si>
  <si>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</si>
  <si>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</si>
  <si>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</si>
  <si>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</si>
  <si>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</si>
  <si>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</si>
  <si>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</si>
  <si>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</si>
  <si>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</si>
  <si>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</si>
  <si>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</si>
  <si>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</si>
  <si>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</si>
  <si>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</si>
  <si>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</si>
  <si>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</si>
  <si>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</si>
  <si>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</si>
  <si>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</si>
  <si>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</si>
  <si>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</si>
  <si>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</si>
  <si>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</si>
  <si>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</si>
  <si>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</si>
  <si>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</si>
  <si>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</si>
  <si>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</si>
  <si>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</si>
  <si>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</si>
  <si>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</si>
  <si>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</si>
  <si>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</si>
  <si>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</si>
  <si>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</si>
  <si>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</si>
  <si>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</si>
  <si>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</si>
  <si>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</si>
  <si>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</si>
  <si>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</si>
  <si>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</si>
  <si>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</si>
  <si>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</si>
  <si>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</si>
  <si>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</si>
  <si>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</si>
  <si>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</si>
  <si>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</si>
  <si>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</si>
  <si>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</si>
  <si>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</si>
  <si>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</si>
  <si>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</si>
  <si>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</si>
  <si>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</si>
  <si>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</si>
  <si>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</si>
  <si>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</si>
  <si>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</si>
  <si>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</si>
  <si>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</si>
  <si>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</si>
  <si>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</si>
  <si>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</si>
  <si>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</si>
  <si>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</si>
  <si>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</si>
  <si>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</si>
  <si>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</si>
  <si>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</si>
  <si>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</si>
  <si>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</si>
  <si>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</si>
  <si>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</si>
  <si>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</si>
  <si>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</si>
  <si>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</si>
  <si>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</si>
  <si>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</si>
  <si>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</si>
  <si>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</si>
  <si>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</si>
  <si>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</si>
  <si>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</si>
  <si>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</si>
  <si>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</si>
  <si>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</si>
  <si>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</si>
  <si>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</si>
  <si>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</si>
  <si>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</si>
  <si>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</si>
  <si>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</si>
  <si>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</si>
  <si>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</si>
  <si>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</si>
  <si>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</si>
  <si>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</si>
  <si>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</si>
  <si>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</si>
  <si>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</si>
  <si>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</si>
  <si>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</si>
  <si>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</si>
  <si>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</si>
  <si>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</si>
  <si>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</si>
  <si>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</si>
  <si>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</si>
  <si>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</si>
  <si>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</si>
  <si>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</si>
  <si>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</si>
  <si>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</si>
  <si>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</si>
  <si>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</si>
  <si>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</si>
  <si>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</si>
  <si>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</si>
  <si>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</si>
  <si>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</si>
  <si>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</si>
  <si>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</si>
  <si>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</si>
  <si>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</si>
  <si>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</si>
  <si>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</si>
  <si>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</si>
  <si>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</si>
  <si>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</si>
  <si>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</si>
  <si>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</si>
  <si>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</si>
  <si>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</si>
  <si>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</si>
  <si>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</si>
  <si>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</si>
  <si>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</si>
  <si>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</si>
  <si>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</si>
  <si>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</si>
  <si>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</si>
  <si>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</si>
  <si>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</si>
  <si>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</si>
  <si>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</si>
  <si>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</si>
  <si>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</si>
  <si>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</si>
  <si>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</si>
  <si>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</si>
  <si>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</si>
  <si>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</si>
  <si>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</si>
  <si>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</si>
  <si>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</si>
  <si>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</si>
  <si>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</si>
  <si>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</si>
  <si>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</si>
  <si>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</si>
  <si>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</si>
  <si>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</si>
  <si>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</si>
  <si>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</si>
  <si>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</si>
  <si>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</si>
  <si>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</si>
  <si>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</si>
  <si>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</si>
  <si>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</si>
  <si>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</si>
  <si>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</si>
  <si>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</si>
  <si>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</si>
  <si>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</si>
  <si>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</si>
  <si>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</si>
  <si>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</si>
  <si>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</si>
  <si>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</si>
  <si>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</si>
  <si>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</si>
  <si>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</si>
  <si>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</si>
  <si>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</si>
  <si>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</si>
  <si>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</si>
  <si>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</si>
  <si>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</si>
  <si>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</si>
  <si>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</si>
  <si>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</si>
  <si>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</si>
  <si>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</si>
  <si>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</si>
  <si>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</si>
  <si>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</si>
  <si>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</si>
  <si>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</si>
  <si>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</si>
  <si>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</si>
  <si>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</si>
  <si>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</si>
  <si>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</si>
  <si>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</si>
  <si>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</si>
  <si>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</si>
  <si>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</si>
  <si>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</si>
  <si>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</si>
  <si>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</si>
  <si>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</si>
  <si>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</si>
  <si>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</si>
  <si>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</si>
  <si>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</si>
  <si>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</si>
  <si>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</si>
  <si>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</si>
  <si>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</si>
  <si>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</si>
  <si>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</si>
  <si>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</si>
  <si>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</si>
  <si>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</si>
  <si>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</si>
  <si>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</si>
  <si>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</si>
  <si>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</si>
  <si>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</si>
  <si>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</si>
  <si>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</si>
  <si>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</si>
  <si>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</si>
  <si>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</si>
  <si>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</si>
  <si>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</si>
  <si>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</si>
  <si>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</si>
  <si>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</si>
  <si>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</si>
  <si>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</si>
  <si>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</si>
  <si>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</si>
  <si>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</si>
  <si>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</si>
  <si>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</si>
  <si>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</si>
  <si>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</si>
  <si>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</si>
  <si>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</si>
  <si>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</si>
  <si>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</si>
  <si>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</si>
  <si>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</si>
  <si>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</si>
  <si>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</si>
  <si>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</si>
  <si>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</si>
  <si>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</si>
  <si>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</si>
  <si>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</si>
  <si>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</si>
  <si>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</si>
  <si>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</si>
  <si>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</si>
  <si>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</si>
  <si>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</si>
  <si>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</si>
  <si>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</si>
  <si>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</si>
  <si>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</si>
  <si>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</si>
  <si>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</si>
  <si>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</si>
  <si>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</si>
  <si>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</si>
  <si>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</si>
  <si>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</si>
  <si>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</si>
  <si>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</si>
  <si>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</si>
  <si>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</si>
  <si>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</si>
  <si>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</si>
  <si>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</si>
  <si>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</si>
  <si>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</si>
  <si>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</si>
  <si>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</si>
  <si>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</si>
  <si>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</si>
  <si>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</si>
  <si>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</si>
  <si>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</si>
  <si>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</si>
  <si>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</si>
  <si>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</si>
  <si>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</si>
  <si>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</si>
  <si>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</si>
  <si>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</si>
  <si>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</si>
  <si>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</si>
  <si>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</si>
  <si>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</si>
  <si>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</si>
  <si>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</si>
  <si>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</si>
  <si>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</si>
  <si>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</si>
  <si>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</si>
  <si>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</si>
  <si>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</si>
  <si>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</si>
  <si>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</si>
  <si>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</si>
  <si>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</si>
  <si>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</si>
  <si>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</si>
  <si>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</si>
  <si>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</si>
  <si>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</si>
  <si>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</si>
  <si>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</si>
  <si>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</si>
  <si>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</si>
  <si>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</si>
  <si>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</si>
  <si>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</si>
  <si>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</si>
  <si>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</si>
  <si>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</si>
  <si>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</si>
  <si>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</si>
  <si>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</si>
  <si>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</si>
  <si>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</si>
  <si>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</si>
  <si>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</si>
  <si>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</si>
  <si>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</si>
  <si>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</si>
  <si>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</si>
  <si>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</si>
  <si>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</si>
  <si>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</si>
  <si>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</si>
  <si>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</si>
  <si>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</si>
  <si>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</si>
  <si>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</si>
  <si>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</si>
  <si>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</si>
  <si>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</si>
  <si>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</si>
  <si>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</si>
  <si>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</si>
  <si>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</si>
  <si>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</si>
  <si>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</si>
  <si>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</si>
  <si>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</si>
  <si>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</si>
  <si>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</si>
  <si>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</si>
  <si>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</si>
  <si>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</si>
  <si>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</si>
  <si>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</si>
  <si>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</si>
  <si>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</si>
  <si>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</si>
  <si>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</si>
  <si>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</si>
  <si>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</si>
  <si>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</si>
  <si>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</si>
  <si>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</si>
  <si>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</si>
  <si>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</si>
  <si>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</si>
  <si>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</si>
  <si>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</si>
  <si>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</si>
  <si>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</si>
  <si>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</si>
  <si>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</si>
  <si>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</si>
  <si>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</si>
  <si>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</si>
  <si>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</si>
  <si>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</si>
  <si>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</si>
  <si>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</si>
  <si>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</si>
  <si>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</si>
  <si>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</si>
  <si>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</si>
  <si>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</si>
  <si>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</si>
  <si>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</si>
  <si>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</si>
  <si>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</si>
  <si>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</si>
  <si>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</si>
  <si>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</si>
  <si>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</si>
  <si>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</si>
  <si>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</si>
  <si>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</si>
  <si>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</si>
  <si>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</si>
  <si>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</si>
  <si>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</si>
  <si>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</si>
  <si>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</si>
  <si>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</si>
  <si>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</si>
  <si>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</si>
  <si>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</si>
  <si>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</si>
  <si>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</si>
  <si>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</si>
  <si>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</si>
  <si>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</si>
  <si>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</si>
  <si>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</si>
  <si>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</si>
  <si>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</si>
  <si>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</si>
  <si>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</si>
  <si>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</si>
  <si>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</si>
  <si>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</si>
  <si>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</si>
  <si>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</si>
  <si>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</si>
  <si>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</si>
  <si>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</si>
  <si>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</si>
  <si>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</si>
  <si>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</si>
  <si>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</si>
  <si>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</si>
  <si>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</si>
  <si>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</si>
  <si>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</si>
  <si>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</si>
  <si>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</si>
  <si>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</si>
  <si>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</si>
  <si>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</si>
  <si>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</si>
  <si>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</si>
  <si>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</si>
  <si>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</si>
  <si>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</si>
  <si>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</si>
  <si>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</si>
  <si>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</si>
  <si>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</si>
  <si>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</si>
  <si>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</si>
  <si>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</si>
  <si>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</si>
  <si>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</si>
  <si>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</si>
  <si>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</si>
  <si>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</si>
  <si>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</si>
  <si>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</si>
  <si>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</si>
  <si>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</si>
  <si>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</si>
  <si>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</si>
  <si>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</si>
  <si>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</si>
  <si>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</si>
  <si>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</si>
  <si>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</si>
  <si>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</si>
  <si>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</si>
  <si>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</si>
  <si>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</si>
  <si>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</si>
  <si>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</si>
  <si>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</si>
  <si>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</si>
  <si>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</si>
  <si>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</si>
  <si>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</si>
  <si>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</si>
  <si>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</si>
  <si>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</si>
  <si>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</si>
  <si>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</si>
  <si>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</si>
  <si>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</si>
  <si>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</si>
  <si>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</si>
  <si>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</si>
  <si>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</si>
  <si>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</si>
  <si>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</si>
  <si>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</si>
  <si>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</si>
  <si>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</si>
  <si>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</si>
  <si>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</si>
  <si>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</si>
  <si>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</si>
  <si>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</si>
  <si>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</si>
  <si>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</si>
  <si>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</si>
  <si>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</si>
  <si>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</si>
  <si>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</si>
  <si>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</si>
  <si>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</si>
  <si>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</si>
  <si>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</si>
  <si>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</si>
  <si>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</si>
  <si>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</si>
  <si>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</si>
  <si>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</si>
  <si>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</si>
  <si>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</si>
  <si>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</si>
  <si>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</si>
  <si>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</si>
  <si>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</si>
  <si>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</si>
  <si>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</si>
  <si>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</si>
  <si>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</si>
  <si>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</si>
  <si>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</si>
  <si>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</si>
  <si>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</si>
  <si>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</si>
  <si>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</si>
  <si>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</si>
  <si>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</si>
  <si>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</si>
  <si>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</si>
  <si>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</si>
  <si>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</si>
  <si>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</si>
  <si>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</si>
  <si>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</si>
  <si>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</si>
  <si>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</si>
  <si>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</si>
  <si>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</si>
  <si>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</si>
  <si>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</si>
  <si>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</si>
  <si>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</si>
  <si>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</si>
  <si>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</si>
  <si>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</si>
  <si>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</si>
  <si>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</si>
  <si>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</si>
  <si>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</si>
  <si>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</si>
  <si>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</si>
  <si>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</si>
  <si>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</si>
  <si>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</si>
  <si>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</si>
  <si>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</si>
  <si>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</si>
  <si>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</si>
  <si>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</si>
  <si>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</si>
  <si>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</si>
  <si>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</si>
  <si>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</si>
  <si>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</si>
  <si>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</si>
  <si>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</si>
  <si>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</si>
  <si>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</si>
  <si>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</si>
  <si>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</si>
  <si>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</si>
  <si>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</si>
  <si>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</si>
  <si>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</si>
  <si>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</si>
  <si>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</si>
  <si>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</si>
  <si>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</si>
  <si>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</si>
  <si>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</si>
  <si>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</si>
  <si>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</si>
  <si>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</si>
  <si>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</si>
  <si>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</si>
  <si>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</si>
  <si>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</si>
  <si>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</si>
  <si>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</si>
  <si>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</si>
  <si>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</si>
  <si>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</si>
  <si>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</si>
  <si>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</si>
  <si>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</si>
  <si>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</si>
  <si>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</si>
  <si>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</si>
  <si>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</si>
  <si>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</si>
  <si>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</si>
  <si>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</si>
  <si>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</si>
  <si>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</si>
  <si>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</si>
  <si>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</si>
  <si>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</si>
  <si>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</si>
  <si>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</si>
  <si>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</si>
  <si>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</si>
  <si>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</si>
  <si>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</si>
  <si>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</si>
  <si>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</si>
  <si>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</si>
  <si>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</si>
  <si>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</si>
  <si>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</si>
  <si>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</si>
  <si>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</si>
  <si>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</si>
  <si>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</si>
  <si>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</si>
  <si>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</si>
  <si>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</si>
  <si>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</si>
  <si>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</si>
  <si>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</si>
  <si>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</si>
  <si>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</si>
  <si>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</si>
  <si>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</si>
  <si>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</si>
  <si>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</si>
  <si>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</si>
  <si>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</si>
  <si>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</si>
  <si>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</si>
  <si>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</si>
  <si>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</si>
  <si>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</si>
  <si>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</si>
  <si>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</si>
  <si>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</si>
  <si>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</si>
  <si>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</si>
  <si>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</si>
  <si>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</si>
  <si>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</si>
  <si>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</si>
  <si>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</si>
  <si>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</si>
  <si>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</si>
  <si>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</si>
  <si>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</si>
  <si>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</si>
  <si>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</si>
  <si>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</si>
  <si>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</si>
  <si>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</si>
  <si>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</si>
  <si>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</si>
  <si>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</si>
  <si>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</si>
  <si>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</si>
  <si>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</si>
  <si>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</si>
  <si>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</si>
  <si>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</si>
  <si>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</si>
  <si>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</si>
  <si>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</si>
  <si>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</si>
  <si>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</si>
  <si>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</si>
  <si>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</si>
  <si>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</si>
  <si>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</si>
  <si>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</si>
  <si>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</si>
  <si>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</si>
  <si>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</si>
  <si>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</si>
  <si>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</si>
  <si>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</si>
  <si>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</si>
  <si>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</si>
  <si>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</si>
  <si>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</si>
  <si>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</si>
  <si>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</si>
  <si>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</si>
  <si>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</si>
  <si>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</si>
  <si>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</si>
  <si>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</si>
  <si>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</si>
  <si>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</si>
  <si>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</si>
  <si>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</si>
  <si>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</si>
  <si>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</si>
  <si>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</si>
  <si>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</si>
  <si>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</si>
  <si>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</si>
  <si>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</si>
  <si>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</si>
  <si>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</si>
  <si>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</si>
  <si>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</si>
  <si>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</si>
  <si>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</si>
  <si>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</si>
  <si>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</si>
  <si>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</si>
  <si>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</si>
  <si>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</si>
  <si>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</si>
  <si>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</si>
  <si>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</si>
  <si>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</si>
  <si>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</si>
  <si>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</si>
  <si>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</si>
  <si>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</si>
  <si>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</si>
  <si>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</si>
  <si>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</si>
  <si>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</si>
  <si>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</si>
  <si>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</si>
  <si>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</si>
  <si>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</si>
  <si>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</si>
  <si>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</si>
  <si>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</si>
  <si>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</si>
  <si>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</si>
  <si>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</si>
  <si>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</si>
  <si>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</si>
  <si>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</si>
  <si>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</si>
  <si>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</si>
  <si>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</si>
  <si>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</si>
  <si>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</si>
  <si>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</si>
  <si>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</si>
  <si>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</si>
  <si>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</si>
  <si>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</si>
  <si>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</si>
  <si>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</si>
  <si>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</si>
  <si>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</si>
  <si>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</si>
  <si>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</si>
  <si>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</si>
  <si>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</si>
  <si>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</si>
  <si>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</si>
  <si>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</si>
  <si>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</si>
  <si>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</si>
  <si>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</si>
  <si>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</si>
  <si>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</si>
  <si>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</si>
  <si>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</si>
  <si>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</si>
  <si>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</si>
  <si>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</si>
  <si>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</si>
  <si>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</si>
  <si>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</si>
  <si>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</si>
  <si>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</si>
  <si>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</si>
  <si>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</si>
  <si>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</si>
  <si>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</si>
  <si>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</si>
  <si>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</si>
  <si>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</si>
  <si>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</si>
  <si>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</si>
  <si>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</si>
  <si>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</si>
  <si>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</si>
  <si>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</si>
  <si>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</si>
  <si>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</si>
  <si>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</si>
  <si>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</si>
  <si>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</si>
  <si>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</si>
  <si>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</si>
  <si>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</si>
  <si>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</si>
  <si>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</si>
  <si>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</si>
  <si>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</si>
  <si>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</si>
  <si>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</si>
  <si>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</si>
  <si>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</si>
  <si>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</si>
  <si>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</si>
  <si>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</si>
  <si>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</si>
  <si>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</si>
  <si>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</si>
  <si>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</si>
  <si>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</si>
  <si>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</si>
  <si>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</si>
  <si>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</si>
  <si>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</si>
  <si>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</si>
  <si>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</si>
  <si>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</si>
  <si>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</si>
  <si>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</si>
  <si>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</si>
  <si>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</si>
  <si>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</si>
  <si>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</si>
  <si>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</si>
  <si>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</si>
  <si>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</si>
  <si>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</si>
  <si>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</si>
  <si>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</si>
  <si>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</si>
  <si>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</si>
  <si>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</si>
  <si>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</si>
  <si>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</si>
  <si>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</si>
  <si>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</si>
  <si>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</si>
  <si>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</si>
  <si>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</si>
  <si>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</si>
  <si>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</si>
  <si>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</si>
  <si>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</si>
  <si>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</si>
  <si>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</si>
  <si>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</si>
  <si>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</si>
  <si>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</si>
  <si>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</si>
  <si>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</si>
  <si>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</si>
  <si>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</si>
  <si>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</si>
  <si>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</si>
  <si>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</si>
  <si>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</si>
  <si>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</si>
  <si>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</si>
  <si>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</si>
  <si>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</si>
  <si>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</si>
  <si>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</si>
  <si>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</si>
  <si>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</si>
  <si>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</si>
  <si>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</si>
  <si>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</si>
  <si>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</si>
  <si>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</si>
  <si>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</si>
  <si>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</si>
  <si>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</si>
  <si>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</si>
  <si>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</si>
  <si>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</si>
  <si>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</si>
  <si>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</si>
  <si>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</si>
  <si>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</si>
  <si>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</si>
  <si>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</si>
  <si>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</si>
  <si>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</si>
  <si>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</si>
  <si>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</si>
  <si>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</si>
  <si>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</si>
  <si>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</si>
  <si>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</si>
  <si>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</si>
  <si>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</si>
  <si>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</si>
  <si>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</si>
  <si>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</si>
  <si>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</si>
  <si>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</si>
  <si>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</si>
  <si>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</si>
  <si>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</si>
  <si>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</si>
  <si>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</si>
  <si>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</si>
  <si>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</si>
  <si>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</si>
  <si>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</si>
  <si>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</si>
  <si>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</si>
  <si>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</si>
  <si>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</si>
  <si>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</si>
  <si>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</si>
  <si>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</si>
  <si>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</si>
  <si>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</si>
  <si>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</si>
  <si>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</si>
  <si>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</si>
  <si>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</si>
  <si>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</si>
  <si>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</si>
  <si>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</si>
  <si>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</si>
  <si>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</si>
  <si>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</si>
  <si>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</si>
  <si>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</si>
  <si>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</si>
  <si>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</si>
  <si>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</si>
  <si>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</si>
  <si>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</si>
  <si>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</si>
  <si>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</si>
  <si>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</si>
  <si>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</si>
  <si>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</si>
  <si>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</si>
  <si>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</si>
  <si>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</si>
  <si>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</si>
  <si>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</si>
  <si>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</si>
  <si>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</si>
  <si>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</si>
  <si>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</si>
  <si>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</si>
  <si>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</si>
  <si>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</si>
  <si>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</si>
  <si>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</si>
  <si>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</si>
  <si>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</si>
  <si>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</si>
  <si>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</si>
  <si>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</si>
  <si>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</si>
  <si>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</si>
  <si>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</si>
  <si>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</si>
  <si>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</si>
  <si>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</si>
  <si>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</si>
  <si>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</si>
  <si>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</si>
  <si>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</si>
  <si>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</si>
  <si>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</si>
  <si>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</si>
  <si>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</si>
  <si>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</si>
  <si>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</si>
  <si>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</si>
  <si>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</si>
  <si>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</si>
  <si>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</si>
  <si>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</si>
  <si>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</si>
  <si>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</si>
  <si>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</si>
  <si>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</si>
  <si>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</si>
  <si>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</si>
  <si>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</si>
  <si>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</si>
  <si>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</si>
  <si>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</si>
  <si>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</si>
  <si>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</si>
  <si>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</si>
  <si>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</si>
  <si>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</si>
  <si>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</si>
  <si>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</si>
  <si>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</si>
  <si>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</si>
  <si>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</si>
  <si>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</si>
  <si>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</si>
  <si>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</si>
  <si>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</si>
  <si>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</si>
  <si>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</si>
  <si>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</si>
  <si>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</si>
  <si>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</si>
  <si>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</si>
  <si>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</si>
  <si>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</si>
  <si>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</si>
  <si>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</si>
  <si>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</si>
  <si>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</si>
  <si>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</si>
  <si>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</si>
  <si>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</si>
  <si>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</si>
  <si>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</si>
  <si>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</si>
  <si>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</si>
  <si>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</si>
  <si>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</si>
  <si>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</si>
  <si>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</si>
  <si>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</si>
  <si>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</si>
  <si>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</si>
  <si>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</si>
  <si>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</si>
  <si>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</si>
  <si>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</si>
  <si>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</si>
  <si>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</si>
  <si>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</si>
  <si>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</si>
  <si>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</si>
  <si>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</si>
  <si>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</si>
  <si>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</si>
  <si>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</si>
  <si>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</si>
  <si>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</si>
  <si>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</si>
  <si>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</si>
  <si>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</si>
  <si>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</si>
  <si>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</si>
  <si>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</si>
  <si>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</si>
  <si>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</si>
  <si>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</si>
  <si>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</si>
  <si>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</si>
  <si>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</si>
  <si>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</si>
  <si>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</si>
  <si>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</si>
  <si>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</si>
  <si>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</si>
  <si>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</si>
  <si>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</si>
  <si>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</si>
  <si>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</si>
  <si>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</si>
  <si>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</si>
  <si>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</si>
  <si>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</si>
  <si>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</si>
  <si>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</si>
  <si>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</si>
  <si>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</si>
  <si>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</si>
  <si>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</si>
  <si>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</si>
  <si>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</si>
  <si>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</si>
  <si>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</si>
  <si>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</si>
  <si>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</si>
  <si>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</si>
  <si>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</si>
  <si>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</si>
  <si>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</si>
  <si>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</si>
  <si>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</si>
  <si>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</si>
  <si>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</si>
  <si>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</si>
  <si>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</si>
  <si>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</si>
  <si>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</si>
  <si>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</si>
  <si>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</si>
  <si>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</si>
  <si>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</si>
  <si>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</si>
  <si>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</si>
  <si>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</si>
  <si>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</si>
  <si>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</si>
  <si>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</si>
  <si>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</si>
  <si>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</si>
  <si>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</si>
  <si>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</si>
  <si>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</si>
  <si>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</si>
  <si>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</si>
  <si>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</si>
  <si>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</si>
  <si>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</si>
  <si>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</si>
  <si>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</si>
  <si>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</si>
  <si>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</si>
  <si>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</si>
  <si>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</si>
  <si>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</si>
  <si>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</si>
  <si>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</si>
  <si>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</si>
  <si>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</si>
  <si>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</si>
  <si>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</si>
  <si>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</si>
  <si>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</si>
  <si>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</si>
  <si>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</si>
  <si>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</si>
  <si>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</si>
  <si>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</si>
  <si>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</si>
  <si>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</si>
  <si>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</si>
  <si>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</si>
  <si>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</si>
  <si>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</si>
  <si>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</si>
  <si>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</si>
  <si>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</si>
  <si>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</si>
  <si>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</si>
  <si>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</si>
  <si>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</si>
  <si>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</si>
  <si>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</si>
  <si>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</si>
  <si>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</si>
  <si>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</si>
  <si>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</si>
  <si>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</si>
  <si>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</si>
  <si>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</si>
  <si>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</si>
  <si>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</si>
  <si>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</si>
  <si>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</si>
  <si>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</si>
  <si>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</si>
  <si>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</si>
  <si>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</si>
  <si>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</si>
  <si>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</si>
  <si>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</si>
  <si>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</si>
  <si>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</si>
  <si>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</si>
  <si>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</si>
  <si>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</si>
  <si>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</si>
  <si>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</si>
  <si>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</si>
  <si>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</si>
  <si>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</si>
  <si>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</si>
  <si>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</si>
  <si>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</si>
  <si>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</si>
  <si>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</si>
  <si>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</si>
  <si>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</si>
  <si>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</si>
  <si>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</si>
  <si>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</si>
  <si>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</si>
  <si>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</si>
  <si>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</si>
  <si>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</si>
  <si>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</si>
  <si>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</si>
  <si>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</si>
  <si>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</si>
  <si>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</si>
  <si>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</si>
  <si>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</si>
  <si>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</si>
  <si>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</si>
  <si>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</si>
  <si>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</si>
  <si>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</si>
  <si>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</si>
  <si>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</si>
  <si>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</si>
  <si>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</si>
  <si>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</si>
  <si>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</si>
  <si>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</si>
  <si>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</si>
  <si>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</si>
  <si>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</si>
  <si>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</si>
  <si>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</si>
  <si>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</si>
  <si>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</si>
  <si>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</si>
  <si>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</si>
  <si>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</si>
  <si>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</si>
  <si>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</si>
  <si>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</si>
  <si>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</si>
  <si>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</si>
  <si>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</si>
  <si>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</si>
  <si>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</si>
  <si>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</si>
  <si>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</si>
  <si>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</si>
  <si>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</si>
  <si>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</si>
  <si>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</si>
  <si>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</si>
  <si>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</si>
  <si>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</si>
  <si>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</si>
  <si>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</si>
  <si>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</si>
  <si>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</si>
  <si>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</si>
  <si>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</si>
  <si>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</si>
  <si>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</si>
  <si>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</si>
  <si>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</si>
  <si>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</si>
  <si>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</si>
  <si>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</si>
  <si>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</si>
  <si>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</si>
  <si>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</si>
  <si>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</si>
  <si>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</si>
  <si>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</si>
  <si>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</si>
  <si>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</si>
  <si>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</si>
  <si>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</si>
  <si>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</si>
  <si>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</si>
  <si>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</si>
  <si>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</si>
  <si>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</si>
  <si>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</si>
  <si>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</si>
  <si>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</si>
  <si>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</si>
  <si>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</si>
  <si>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</si>
  <si>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</si>
  <si>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</si>
  <si>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</si>
  <si>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</si>
  <si>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</si>
  <si>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</si>
  <si>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</si>
  <si>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</si>
  <si>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</si>
  <si>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</si>
  <si>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</si>
  <si>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</si>
  <si>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</si>
  <si>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</si>
  <si>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</si>
  <si>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</si>
  <si>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</si>
  <si>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</si>
  <si>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</si>
  <si>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</si>
  <si>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</si>
  <si>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</si>
  <si>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</si>
  <si>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</si>
  <si>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</si>
  <si>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</si>
  <si>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</si>
  <si>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</si>
  <si>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</si>
  <si>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</si>
  <si>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</si>
  <si>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</si>
  <si>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</si>
  <si>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</si>
  <si>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</si>
  <si>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</si>
  <si>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</si>
  <si>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</si>
  <si>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</si>
  <si>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</si>
  <si>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</si>
  <si>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</si>
  <si>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</si>
  <si>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</si>
  <si>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</si>
  <si>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</si>
  <si>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</si>
  <si>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</si>
  <si>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</si>
  <si>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</si>
  <si>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</si>
  <si>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</si>
  <si>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</si>
  <si>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</si>
  <si>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</si>
  <si>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</si>
  <si>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</si>
  <si>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</si>
  <si>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</si>
  <si>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</si>
  <si>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</si>
  <si>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</si>
  <si>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</si>
  <si>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</si>
  <si>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</si>
  <si>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</si>
  <si>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</si>
  <si>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</si>
  <si>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</si>
  <si>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</si>
  <si>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</si>
  <si>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</si>
  <si>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</si>
  <si>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</si>
  <si>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</si>
  <si>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</si>
  <si>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</si>
  <si>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</si>
  <si>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</si>
  <si>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</si>
  <si>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</si>
  <si>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</si>
  <si>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</si>
  <si>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</si>
  <si>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</si>
  <si>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</si>
  <si>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</si>
  <si>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</si>
  <si>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</si>
  <si>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</si>
  <si>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</si>
  <si>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</si>
  <si>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</si>
  <si>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</si>
  <si>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</si>
  <si>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</si>
  <si>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</si>
  <si>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</si>
  <si>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</si>
  <si>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</si>
  <si>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</si>
  <si>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</si>
  <si>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</si>
  <si>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</si>
  <si>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</si>
  <si>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</si>
  <si>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</si>
  <si>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</si>
  <si>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</si>
  <si>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</si>
  <si>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</si>
  <si>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</si>
  <si>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</si>
  <si>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</si>
  <si>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</si>
  <si>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</si>
  <si>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</si>
  <si>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</si>
  <si>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</si>
  <si>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</si>
  <si>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</si>
  <si>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</si>
  <si>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</si>
  <si>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</si>
  <si>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</si>
  <si>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</si>
  <si>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</si>
  <si>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</si>
  <si>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</si>
  <si>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</si>
  <si>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</si>
  <si>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</si>
  <si>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</si>
  <si>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</si>
  <si>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</si>
  <si>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</si>
  <si>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</si>
  <si>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</si>
  <si>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</si>
  <si>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</si>
  <si>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</si>
  <si>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</si>
  <si>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</si>
  <si>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</si>
  <si>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</si>
  <si>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</si>
  <si>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</si>
  <si>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</si>
  <si>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</si>
  <si>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</si>
  <si>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</si>
  <si>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</si>
  <si>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</si>
  <si>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</si>
  <si>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</si>
  <si>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</si>
  <si>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</si>
  <si>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</si>
  <si>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</si>
  <si>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</si>
  <si>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</si>
  <si>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</si>
  <si>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</si>
  <si>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</si>
  <si>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</si>
  <si>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</si>
  <si>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</si>
  <si>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</si>
  <si>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</si>
  <si>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</si>
  <si>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</si>
  <si>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</si>
  <si>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</si>
  <si>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</si>
  <si>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</si>
  <si>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</si>
  <si>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</si>
  <si>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</si>
  <si>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</si>
  <si>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</si>
  <si>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</si>
  <si>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</si>
  <si>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</si>
  <si>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</si>
  <si>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</si>
  <si>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</si>
  <si>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</si>
  <si>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</si>
  <si>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</si>
  <si>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</si>
  <si>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</si>
  <si>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</si>
  <si>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</si>
  <si>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</si>
  <si>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</si>
  <si>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</si>
  <si>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</si>
  <si>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</si>
  <si>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</si>
  <si>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</si>
  <si>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</si>
  <si>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</si>
  <si>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</si>
  <si>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</si>
  <si>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</si>
  <si>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</si>
  <si>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</si>
  <si>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</si>
  <si>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</si>
  <si>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</si>
  <si>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</si>
  <si>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</si>
  <si>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</si>
  <si>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</si>
  <si>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</si>
  <si>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</si>
  <si>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</si>
  <si>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</si>
  <si>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</si>
  <si>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</si>
  <si>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</si>
  <si>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</si>
  <si>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</si>
  <si>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</si>
  <si>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</si>
  <si>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</si>
  <si>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</si>
  <si>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</si>
  <si>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</si>
  <si>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</si>
  <si>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</si>
  <si>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</si>
  <si>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</si>
  <si>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</si>
  <si>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</si>
  <si>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</si>
  <si>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</si>
  <si>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</si>
  <si>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</si>
  <si>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</si>
  <si>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</si>
  <si>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</si>
  <si>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</si>
  <si>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</si>
  <si>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</si>
  <si>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</si>
  <si>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</si>
  <si>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</si>
  <si>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</si>
  <si>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</si>
  <si>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</si>
  <si>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</si>
  <si>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</si>
  <si>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</si>
  <si>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</si>
  <si>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</si>
  <si>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</si>
  <si>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</si>
  <si>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</si>
  <si>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</si>
  <si>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</si>
  <si>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</si>
  <si>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</si>
  <si>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</si>
  <si>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</si>
  <si>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</si>
  <si>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</si>
  <si>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</si>
  <si>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</si>
  <si>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</si>
  <si>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</si>
  <si>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</si>
  <si>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</si>
  <si>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</si>
  <si>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</si>
  <si>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</si>
  <si>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</si>
  <si>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</si>
  <si>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</si>
  <si>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</si>
  <si>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</si>
  <si>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</si>
  <si>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</si>
  <si>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</si>
  <si>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</si>
  <si>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</si>
  <si>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</si>
  <si>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</si>
  <si>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</si>
  <si>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</si>
  <si>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</si>
  <si>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</si>
  <si>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</si>
  <si>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</si>
  <si>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</si>
  <si>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</si>
  <si>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</si>
  <si>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</si>
  <si>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</si>
  <si>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</si>
  <si>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</si>
  <si>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</si>
  <si>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</si>
  <si>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</si>
  <si>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</si>
  <si>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</si>
  <si>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</si>
  <si>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</si>
  <si>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</si>
  <si>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</si>
  <si>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</si>
  <si>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</si>
  <si>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</si>
  <si>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</si>
  <si>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</si>
  <si>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</si>
  <si>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</si>
  <si>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</si>
  <si>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</si>
  <si>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</si>
  <si>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</si>
  <si>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</si>
  <si>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</si>
  <si>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</si>
  <si>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</si>
  <si>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</si>
  <si>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</si>
  <si>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</si>
  <si>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</si>
  <si>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</si>
  <si>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</si>
  <si>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</si>
  <si>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</si>
  <si>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</si>
  <si>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</si>
  <si>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</si>
  <si>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</si>
  <si>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</si>
  <si>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</si>
  <si>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</si>
  <si>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</si>
  <si>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</si>
  <si>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</si>
  <si>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</si>
  <si>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</si>
  <si>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</si>
  <si>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</si>
  <si>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</si>
  <si>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</si>
  <si>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</si>
  <si>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</si>
  <si>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</si>
  <si>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</si>
  <si>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</si>
  <si>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</si>
  <si>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</si>
  <si>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</si>
  <si>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</si>
  <si>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</si>
  <si>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</si>
  <si>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</si>
  <si>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</si>
  <si>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</si>
  <si>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</si>
  <si>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</si>
  <si>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</si>
  <si>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</si>
  <si>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</si>
  <si>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</si>
  <si>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</si>
  <si>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</si>
  <si>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</si>
  <si>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</si>
  <si>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</si>
  <si>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</si>
  <si>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</si>
  <si>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</si>
  <si>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</si>
  <si>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</si>
  <si>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</si>
  <si>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</si>
  <si>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</si>
  <si>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</si>
  <si>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</si>
  <si>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</si>
  <si>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</si>
  <si>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</si>
  <si>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</si>
  <si>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</si>
  <si>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</si>
  <si>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</si>
  <si>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</si>
  <si>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</si>
  <si>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</si>
  <si>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</si>
  <si>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</si>
  <si>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</si>
  <si>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</si>
  <si>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</si>
  <si>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</si>
  <si>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</si>
  <si>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</si>
  <si>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</si>
  <si>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</si>
  <si>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</si>
  <si>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</si>
  <si>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</si>
  <si>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</si>
  <si>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</si>
  <si>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</si>
  <si>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</si>
  <si>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</si>
  <si>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</si>
  <si>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</si>
  <si>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</si>
  <si>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</si>
  <si>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</si>
  <si>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</si>
  <si>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</si>
  <si>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</si>
  <si>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</si>
  <si>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</si>
  <si>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</si>
  <si>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</si>
  <si>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</si>
  <si>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</si>
  <si>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</si>
  <si>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</si>
  <si>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</si>
  <si>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</si>
  <si>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</si>
  <si>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</si>
  <si>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</si>
  <si>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</si>
  <si>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</si>
  <si>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</si>
  <si>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</si>
  <si>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</si>
  <si>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</si>
  <si>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</si>
  <si>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</si>
  <si>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</si>
  <si>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</si>
  <si>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</si>
  <si>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</si>
  <si>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</si>
  <si>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</si>
  <si>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</si>
  <si>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</si>
  <si>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</si>
  <si>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</si>
  <si>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</si>
  <si>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</si>
  <si>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</si>
  <si>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</si>
  <si>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</si>
  <si>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</si>
  <si>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</si>
  <si>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</si>
  <si>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</si>
  <si>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</si>
  <si>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</si>
  <si>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</si>
  <si>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</si>
  <si>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</si>
  <si>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</si>
  <si>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</si>
  <si>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</si>
  <si>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</si>
  <si>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</si>
  <si>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</si>
  <si>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</si>
  <si>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</si>
  <si>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</si>
  <si>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</si>
  <si>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</si>
  <si>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</si>
  <si>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</si>
  <si>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</si>
  <si>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</si>
  <si>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</si>
  <si>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</si>
  <si>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</si>
  <si>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</si>
  <si>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</si>
  <si>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</si>
  <si>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</si>
  <si>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</si>
  <si>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</si>
  <si>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</si>
  <si>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</si>
  <si>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</si>
  <si>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</si>
  <si>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</si>
  <si>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</si>
  <si>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</si>
  <si>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</si>
  <si>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</si>
  <si>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</si>
  <si>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</si>
  <si>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</si>
  <si>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</si>
  <si>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</si>
  <si>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</si>
  <si>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</si>
  <si>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</si>
  <si>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</si>
  <si>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</si>
  <si>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</si>
  <si>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</si>
  <si>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</si>
  <si>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</si>
  <si>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</si>
  <si>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</si>
  <si>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</si>
  <si>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</si>
  <si>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</si>
  <si>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</si>
  <si>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</si>
  <si>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</si>
  <si>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</si>
  <si>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</si>
  <si>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</si>
  <si>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</si>
  <si>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</si>
  <si>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</si>
  <si>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</si>
  <si>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</si>
  <si>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</si>
  <si>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</si>
  <si>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</si>
  <si>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</si>
  <si>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</si>
  <si>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</si>
  <si>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</si>
  <si>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</si>
  <si>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</si>
  <si>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</si>
  <si>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</si>
  <si>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</si>
  <si>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</si>
  <si>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</si>
  <si>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</si>
  <si>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</si>
  <si>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</si>
  <si>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</si>
  <si>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</si>
  <si>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</si>
  <si>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</si>
  <si>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</si>
  <si>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</si>
  <si>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</si>
  <si>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</si>
  <si>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</si>
  <si>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</si>
  <si>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</si>
  <si>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</si>
  <si>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</si>
  <si>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</si>
  <si>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</si>
  <si>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</si>
  <si>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</si>
  <si>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</si>
  <si>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</si>
  <si>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</si>
  <si>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</si>
  <si>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</si>
  <si>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</si>
  <si>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</si>
  <si>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</si>
  <si>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</si>
  <si>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</si>
  <si>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</si>
  <si>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</si>
  <si>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</si>
  <si>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</si>
  <si>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</si>
  <si>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</si>
  <si>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</si>
  <si>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</si>
  <si>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</si>
  <si>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</si>
  <si>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</si>
  <si>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</si>
  <si>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</si>
  <si>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</si>
  <si>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</si>
  <si>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</si>
  <si>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</si>
  <si>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</si>
  <si>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</si>
  <si>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</si>
  <si>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</si>
  <si>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</si>
  <si>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</si>
  <si>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</si>
  <si>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</si>
  <si>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</si>
  <si>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</si>
  <si>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</si>
  <si>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</si>
  <si>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</si>
  <si>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</si>
  <si>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</si>
  <si>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</si>
  <si>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</si>
  <si>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</si>
  <si>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</si>
  <si>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</si>
  <si>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</si>
  <si>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</si>
  <si>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</si>
  <si>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</si>
  <si>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</si>
  <si>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</si>
  <si>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</si>
  <si>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</si>
  <si>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</si>
  <si>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</si>
  <si>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</si>
  <si>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</si>
  <si>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</si>
  <si>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</si>
  <si>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</si>
  <si>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</si>
  <si>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</si>
  <si>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</si>
  <si>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</si>
  <si>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</si>
  <si>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</si>
  <si>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</si>
  <si>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</si>
  <si>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</si>
  <si>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</si>
  <si>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</si>
  <si>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</si>
  <si>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</si>
  <si>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</si>
  <si>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</si>
  <si>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</si>
  <si>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</si>
  <si>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</si>
  <si>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</si>
  <si>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</si>
  <si>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</si>
  <si>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</si>
  <si>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</si>
  <si>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</si>
  <si>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</si>
  <si>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</si>
  <si>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</si>
  <si>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</si>
  <si>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</si>
  <si>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</si>
  <si>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</si>
  <si>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</si>
  <si>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</si>
  <si>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</si>
  <si>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</si>
  <si>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</si>
  <si>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</si>
  <si>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</si>
  <si>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</si>
  <si>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</si>
  <si>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</si>
  <si>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</si>
  <si>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</si>
  <si>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</si>
  <si>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</si>
  <si>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</si>
  <si>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</si>
  <si>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</si>
  <si>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</si>
  <si>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</si>
  <si>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</si>
  <si>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</si>
  <si>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</si>
  <si>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</si>
  <si>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</si>
  <si>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</si>
  <si>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</si>
  <si>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</si>
  <si>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</si>
  <si>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</si>
  <si>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</si>
  <si>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</si>
  <si>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</si>
  <si>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</si>
  <si>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</si>
  <si>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</si>
  <si>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</si>
  <si>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</si>
  <si>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</si>
  <si>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</si>
  <si>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</si>
  <si>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</si>
  <si>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</si>
  <si>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</si>
  <si>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</si>
  <si>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</si>
  <si>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</si>
  <si>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</si>
  <si>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</si>
  <si>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</si>
  <si>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</si>
  <si>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</si>
  <si>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</si>
  <si>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</si>
  <si>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</si>
  <si>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</si>
  <si>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</si>
  <si>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</si>
  <si>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</si>
  <si>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</si>
  <si>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</si>
  <si>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</si>
  <si>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</si>
  <si>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</si>
  <si>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</si>
  <si>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</si>
  <si>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</si>
  <si>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</si>
  <si>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</si>
  <si>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</si>
  <si>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</si>
  <si>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</si>
  <si>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</si>
  <si>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</si>
  <si>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</si>
  <si>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</si>
  <si>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</si>
  <si>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</si>
  <si>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</si>
  <si>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</si>
  <si>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</si>
  <si>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</si>
  <si>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</si>
  <si>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</si>
  <si>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</si>
  <si>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</si>
  <si>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</si>
  <si>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</si>
  <si>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</si>
  <si>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</si>
  <si>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</si>
  <si>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</si>
  <si>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</si>
  <si>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</si>
  <si>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</si>
  <si>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</si>
  <si>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</si>
  <si>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</si>
  <si>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</si>
  <si>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</si>
  <si>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</si>
  <si>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</si>
  <si>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</si>
  <si>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</si>
  <si>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</si>
  <si>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</si>
  <si>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</si>
  <si>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</si>
  <si>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</si>
  <si>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</si>
  <si>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</si>
  <si>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</si>
  <si>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</si>
  <si>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</si>
  <si>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</si>
  <si>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</si>
  <si>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</si>
  <si>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</si>
  <si>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</si>
  <si>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</si>
  <si>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</si>
  <si>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</si>
  <si>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</si>
  <si>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</si>
  <si>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</si>
  <si>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</si>
  <si>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</si>
  <si>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</si>
  <si>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</si>
  <si>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</si>
  <si>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</si>
  <si>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</si>
  <si>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</si>
  <si>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</si>
  <si>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</si>
  <si>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</si>
  <si>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</si>
  <si>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</si>
  <si>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</si>
  <si>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</si>
  <si>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</si>
  <si>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</si>
  <si>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</si>
  <si>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</si>
  <si>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</si>
  <si>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</si>
  <si>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</si>
  <si>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</si>
  <si>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</si>
  <si>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</si>
  <si>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</si>
  <si>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</si>
  <si>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</si>
  <si>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</si>
  <si>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</si>
  <si>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</si>
  <si>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</si>
  <si>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</si>
  <si>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</si>
  <si>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</si>
  <si>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</si>
  <si>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</si>
  <si>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</si>
  <si>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</si>
  <si>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</si>
  <si>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</si>
  <si>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</si>
  <si>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</si>
  <si>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</si>
  <si>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</si>
  <si>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</si>
  <si>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</si>
  <si>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</si>
  <si>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</si>
  <si>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</si>
  <si>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</si>
  <si>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</si>
  <si>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</si>
  <si>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</si>
  <si>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</si>
  <si>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</si>
  <si>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</si>
  <si>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</si>
  <si>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</si>
  <si>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</si>
  <si>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</si>
  <si>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</si>
  <si>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</si>
  <si>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</si>
  <si>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</si>
  <si>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</si>
  <si>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</si>
  <si>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</si>
  <si>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</si>
  <si>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</si>
  <si>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</si>
  <si>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</si>
  <si>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</si>
  <si>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</si>
  <si>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</si>
  <si>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</si>
  <si>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</si>
  <si>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</si>
  <si>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</si>
  <si>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</si>
  <si>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</si>
  <si>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</si>
  <si>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</si>
  <si>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</si>
  <si>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</si>
  <si>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</si>
  <si>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</si>
  <si>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</si>
  <si>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</si>
  <si>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</si>
  <si>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</si>
  <si>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</si>
  <si>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</si>
  <si>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</si>
  <si>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</si>
  <si>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</si>
  <si>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</si>
  <si>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</si>
  <si>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</si>
  <si>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</si>
  <si>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</si>
  <si>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</si>
  <si>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</si>
  <si>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</si>
  <si>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</si>
  <si>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</si>
  <si>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</si>
  <si>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</si>
  <si>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</si>
  <si>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</si>
  <si>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</si>
  <si>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</si>
  <si>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</si>
  <si>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</si>
  <si>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</si>
  <si>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</si>
  <si>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</si>
  <si>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</si>
  <si>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</si>
  <si>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</si>
  <si>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</si>
  <si>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</si>
  <si>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</si>
  <si>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</si>
  <si>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</si>
  <si>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</si>
  <si>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</si>
  <si>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</si>
  <si>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</si>
  <si>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</si>
  <si>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</si>
  <si>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</si>
  <si>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</si>
  <si>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</si>
  <si>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</si>
  <si>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</si>
  <si>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</si>
  <si>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</si>
  <si>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</si>
  <si>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</si>
  <si>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</si>
  <si>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</si>
  <si>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</si>
  <si>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</si>
  <si>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</si>
  <si>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</si>
  <si>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</si>
  <si>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</si>
  <si>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</si>
  <si>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</si>
  <si>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</si>
  <si>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</si>
  <si>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</si>
  <si>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</si>
  <si>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</si>
  <si>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</si>
  <si>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</si>
  <si>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</si>
  <si>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</si>
  <si>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</si>
  <si>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</si>
  <si>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</si>
  <si>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</si>
  <si>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</si>
  <si>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</si>
  <si>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</si>
  <si>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</si>
  <si>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</si>
  <si>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</si>
  <si>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</si>
  <si>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</si>
  <si>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</si>
  <si>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</si>
  <si>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</si>
  <si>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</si>
  <si>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</si>
  <si>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</si>
  <si>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</si>
  <si>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</si>
  <si>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</si>
  <si>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</si>
  <si>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</si>
  <si>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</si>
  <si>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</si>
  <si>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</si>
  <si>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</si>
  <si>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</si>
  <si>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</si>
  <si>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</si>
  <si>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</si>
  <si>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</si>
  <si>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</si>
  <si>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</si>
  <si>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</si>
  <si>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</si>
  <si>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</si>
  <si>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</si>
  <si>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</si>
  <si>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</si>
  <si>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</si>
  <si>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</si>
  <si>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</si>
  <si>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</si>
  <si>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</si>
  <si>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</si>
  <si>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</si>
  <si>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</si>
  <si>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</si>
  <si>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</si>
  <si>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</si>
  <si>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</si>
  <si>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</si>
  <si>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</si>
  <si>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</si>
  <si>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</si>
  <si>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</si>
  <si>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</si>
  <si>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</si>
  <si>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</si>
  <si>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</si>
  <si>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</si>
  <si>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</si>
  <si>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</si>
  <si>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</si>
  <si>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</si>
  <si>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</si>
  <si>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</si>
  <si>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</si>
  <si>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</si>
  <si>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</si>
  <si>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</si>
  <si>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</si>
  <si>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</si>
  <si>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</si>
  <si>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</si>
  <si>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</si>
  <si>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</si>
  <si>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</si>
  <si>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</si>
  <si>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</si>
  <si>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</si>
  <si>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</si>
  <si>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</si>
  <si>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</si>
  <si>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</si>
  <si>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</si>
  <si>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</si>
  <si>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</si>
  <si>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</si>
  <si>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</si>
  <si>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</si>
  <si>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</si>
  <si>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</si>
  <si>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</si>
  <si>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</si>
  <si>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</si>
  <si>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</si>
  <si>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</si>
  <si>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</si>
  <si>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</si>
  <si>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</si>
  <si>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</si>
  <si>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</si>
  <si>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</si>
  <si>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</si>
  <si>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</si>
  <si>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</si>
  <si>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</si>
  <si>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</si>
  <si>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</si>
  <si>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</si>
  <si>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</si>
  <si>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</si>
  <si>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</si>
  <si>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</si>
  <si>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</si>
  <si>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</si>
  <si>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</si>
  <si>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</si>
  <si>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</si>
  <si>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</si>
  <si>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</si>
  <si>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</si>
  <si>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</si>
  <si>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</si>
  <si>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</si>
  <si>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</si>
  <si>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</si>
  <si>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</si>
  <si>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</si>
  <si>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</si>
  <si>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</si>
  <si>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</si>
  <si>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</si>
  <si>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</si>
  <si>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</si>
  <si>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</si>
  <si>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</si>
  <si>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</si>
  <si>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</si>
  <si>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</si>
  <si>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</si>
  <si>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</si>
  <si>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</si>
  <si>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</si>
  <si>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</si>
  <si>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</si>
  <si>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</si>
  <si>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</si>
  <si>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</si>
  <si>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</si>
  <si>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</si>
  <si>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</si>
  <si>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</si>
  <si>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</si>
  <si>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</si>
  <si>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</si>
  <si>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</si>
  <si>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</si>
  <si>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</si>
  <si>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</si>
  <si>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</si>
  <si>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</si>
  <si>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</si>
  <si>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</si>
  <si>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</si>
  <si>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</si>
  <si>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</si>
  <si>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</si>
  <si>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</si>
  <si>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</si>
  <si>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</si>
  <si>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</si>
  <si>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</si>
  <si>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</si>
  <si>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</si>
  <si>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</si>
  <si>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</si>
  <si>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</si>
  <si>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</si>
  <si>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</si>
  <si>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</si>
  <si>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</si>
  <si>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</si>
  <si>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</si>
  <si>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</si>
  <si>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</si>
  <si>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</si>
  <si>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</si>
  <si>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</si>
  <si>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</si>
  <si>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</si>
  <si>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</si>
  <si>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</si>
  <si>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</si>
  <si>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</si>
  <si>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</si>
  <si>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</si>
  <si>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</si>
  <si>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</si>
  <si>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</si>
  <si>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</si>
  <si>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</si>
  <si>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</si>
  <si>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</si>
  <si>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</si>
  <si>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</si>
  <si>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</si>
  <si>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</si>
  <si>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</si>
  <si>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</si>
  <si>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</si>
  <si>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</si>
  <si>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</si>
  <si>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</si>
  <si>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</si>
  <si>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</si>
  <si>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</si>
  <si>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</si>
  <si>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</si>
  <si>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</si>
  <si>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</si>
  <si>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</si>
  <si>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</si>
  <si>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</si>
  <si>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</si>
  <si>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</si>
  <si>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</si>
  <si>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</si>
  <si>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</si>
  <si>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</si>
  <si>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</si>
  <si>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</si>
  <si>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</si>
  <si>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</si>
  <si>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</si>
  <si>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</si>
  <si>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</si>
  <si>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</si>
  <si>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</si>
  <si>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</si>
  <si>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</si>
  <si>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</si>
  <si>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</si>
  <si>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</si>
  <si>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</si>
  <si>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</si>
  <si>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</si>
  <si>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</si>
  <si>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</si>
  <si>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</si>
  <si>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</si>
  <si>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</si>
  <si>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</si>
  <si>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</si>
  <si>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</si>
  <si>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</si>
  <si>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</si>
  <si>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</si>
  <si>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</si>
  <si>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</si>
  <si>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</si>
  <si>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</si>
  <si>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</si>
  <si>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</si>
  <si>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</si>
  <si>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</si>
  <si>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</si>
  <si>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</si>
  <si>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</si>
  <si>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</si>
  <si>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</si>
  <si>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</si>
  <si>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</si>
  <si>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</si>
  <si>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</si>
  <si>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</si>
  <si>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</si>
  <si>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</si>
  <si>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</si>
  <si>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</si>
  <si>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</si>
  <si>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</si>
  <si>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</si>
  <si>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</si>
  <si>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</si>
  <si>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</si>
  <si>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</si>
  <si>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</si>
  <si>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</si>
  <si>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</si>
  <si>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</si>
  <si>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</si>
  <si>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</si>
  <si>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</si>
  <si>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</si>
  <si>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</si>
  <si>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</si>
  <si>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</si>
  <si>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</si>
  <si>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</si>
  <si>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</si>
  <si>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</si>
  <si>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</si>
  <si>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</si>
  <si>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</si>
  <si>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</si>
  <si>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</si>
  <si>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</si>
  <si>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</si>
  <si>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</si>
  <si>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</si>
  <si>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</si>
  <si>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</si>
  <si>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</si>
  <si>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</si>
  <si>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</si>
  <si>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</si>
  <si>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</si>
  <si>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</si>
  <si>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</si>
  <si>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</si>
  <si>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</si>
  <si>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</si>
  <si>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</si>
  <si>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</si>
  <si>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</si>
  <si>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</si>
  <si>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</si>
  <si>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</si>
  <si>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</si>
  <si>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</si>
  <si>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</si>
  <si>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</si>
  <si>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</si>
  <si>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</si>
  <si>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</si>
  <si>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</si>
  <si>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</si>
  <si>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</si>
  <si>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</si>
  <si>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</si>
  <si>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</si>
  <si>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</si>
  <si>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</si>
  <si>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</si>
  <si>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</si>
  <si>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</si>
  <si>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</si>
  <si>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</si>
  <si>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</si>
  <si>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</si>
  <si>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</si>
  <si>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</si>
  <si>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</si>
  <si>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</si>
  <si>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</si>
  <si>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</si>
  <si>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</si>
  <si>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</si>
  <si>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</si>
  <si>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</si>
  <si>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</si>
  <si>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</si>
  <si>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</si>
  <si>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</si>
  <si>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</si>
  <si>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</si>
  <si>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</si>
  <si>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</si>
  <si>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</si>
  <si>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</si>
  <si>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</si>
  <si>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</si>
  <si>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</si>
  <si>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</si>
  <si>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</si>
  <si>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</si>
  <si>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</si>
  <si>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</si>
  <si>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</si>
  <si>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</si>
  <si>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</si>
  <si>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</si>
  <si>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</si>
  <si>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</si>
  <si>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</si>
  <si>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</si>
  <si>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</si>
  <si>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</si>
  <si>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</si>
  <si>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</si>
  <si>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</si>
  <si>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</si>
  <si>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</si>
  <si>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</si>
  <si>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</si>
  <si>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</si>
  <si>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</si>
  <si>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</si>
  <si>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</si>
  <si>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</si>
  <si>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</si>
  <si>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</si>
  <si>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</si>
  <si>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</si>
  <si>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</si>
  <si>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</si>
  <si>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</si>
  <si>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</si>
  <si>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</si>
  <si>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</si>
  <si>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</si>
  <si>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</si>
  <si>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</si>
  <si>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</si>
  <si>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</si>
  <si>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</si>
  <si>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</si>
  <si>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</si>
  <si>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</si>
  <si>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</si>
  <si>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</si>
  <si>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</si>
  <si>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</si>
  <si>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</si>
  <si>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</si>
  <si>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</si>
  <si>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</si>
  <si>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</si>
  <si>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</si>
  <si>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</si>
  <si>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</si>
  <si>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</si>
  <si>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</si>
  <si>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</si>
  <si>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</si>
  <si>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</si>
  <si>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</si>
  <si>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</si>
  <si>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</si>
  <si>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</si>
  <si>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</si>
  <si>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</si>
  <si>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</si>
  <si>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</si>
  <si>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</si>
  <si>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</si>
  <si>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</si>
  <si>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</si>
  <si>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</si>
  <si>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</si>
  <si>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</si>
  <si>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</si>
  <si>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</si>
  <si>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</si>
  <si>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</si>
  <si>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</si>
  <si>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</si>
  <si>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</si>
  <si>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</si>
  <si>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</si>
  <si>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</si>
  <si>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</si>
  <si>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</si>
  <si>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</si>
  <si>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</si>
  <si>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</si>
  <si>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</si>
  <si>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</si>
  <si>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</si>
  <si>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</si>
  <si>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</si>
  <si>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</si>
  <si>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</si>
  <si>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</si>
  <si>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</si>
  <si>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</si>
  <si>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</si>
  <si>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</si>
  <si>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</si>
  <si>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</si>
  <si>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</si>
  <si>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</si>
  <si>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</si>
  <si>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</si>
  <si>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</si>
  <si>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</si>
  <si>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</si>
  <si>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</si>
  <si>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</si>
  <si>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</si>
  <si>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</si>
  <si>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</si>
  <si>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</si>
  <si>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</si>
  <si>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</si>
  <si>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</si>
  <si>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</si>
  <si>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</si>
  <si>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</si>
  <si>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</si>
  <si>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</si>
  <si>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</si>
  <si>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</si>
  <si>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</si>
  <si>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</si>
  <si>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</si>
  <si>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</si>
  <si>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</si>
  <si>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</si>
  <si>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</si>
  <si>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</si>
  <si>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</si>
  <si>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</si>
  <si>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</si>
  <si>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</si>
  <si>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</si>
  <si>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</si>
  <si>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</si>
  <si>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</si>
  <si>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</si>
  <si>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</si>
  <si>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</si>
  <si>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</si>
  <si>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</si>
  <si>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</si>
  <si>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</si>
  <si>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</si>
  <si>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</si>
  <si>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</si>
  <si>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</si>
  <si>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</si>
  <si>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</si>
  <si>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</si>
  <si>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</si>
  <si>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</si>
  <si>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</si>
  <si>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</si>
  <si>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</si>
  <si>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</si>
  <si>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</si>
  <si>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</si>
  <si>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</si>
  <si>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</si>
  <si>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</si>
  <si>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</si>
  <si>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</si>
  <si>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</si>
  <si>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</si>
  <si>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</si>
  <si>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</si>
  <si>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</si>
  <si>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</si>
  <si>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</si>
  <si>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</si>
  <si>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</si>
  <si>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</si>
  <si>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</si>
  <si>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</si>
  <si>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</si>
  <si>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</si>
  <si>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</si>
  <si>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</si>
  <si>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</si>
  <si>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</si>
  <si>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</si>
  <si>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</si>
  <si>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</si>
  <si>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</si>
  <si>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</si>
  <si>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</si>
  <si>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</si>
  <si>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</si>
  <si>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</si>
  <si>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</si>
  <si>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</si>
  <si>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</si>
  <si>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</si>
  <si>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</si>
  <si>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</si>
  <si>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</si>
  <si>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</si>
  <si>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</si>
  <si>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</si>
  <si>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</si>
  <si>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</si>
  <si>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</si>
  <si>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</si>
  <si>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</si>
  <si>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</si>
  <si>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</si>
  <si>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</si>
  <si>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</si>
  <si>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</si>
  <si>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</si>
  <si>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</si>
  <si>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</si>
  <si>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</si>
  <si>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</si>
  <si>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</si>
  <si>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</si>
  <si>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</si>
  <si>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</si>
  <si>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</si>
  <si>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</si>
  <si>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</si>
  <si>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</si>
  <si>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</si>
  <si>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</si>
  <si>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</si>
  <si>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</si>
  <si>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</si>
  <si>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</si>
  <si>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</si>
  <si>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</si>
  <si>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</si>
  <si>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</si>
  <si>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</si>
  <si>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</si>
  <si>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</si>
  <si>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</si>
  <si>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</si>
  <si>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</si>
  <si>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</si>
  <si>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</si>
  <si>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</si>
  <si>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</si>
  <si>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</si>
  <si>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</si>
  <si>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</si>
  <si>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</si>
  <si>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</si>
  <si>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</si>
  <si>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</si>
  <si>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</si>
  <si>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</si>
  <si>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</si>
  <si>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</si>
  <si>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</si>
  <si>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</si>
  <si>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</si>
  <si>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</si>
  <si>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</si>
  <si>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</si>
  <si>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</si>
  <si>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</si>
  <si>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</si>
  <si>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</si>
  <si>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</si>
  <si>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</si>
  <si>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</si>
  <si>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</si>
  <si>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</si>
  <si>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</si>
  <si>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</si>
  <si>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</si>
  <si>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</si>
  <si>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</si>
  <si>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</si>
  <si>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</si>
  <si>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</si>
  <si>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</si>
  <si>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</si>
  <si>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</si>
  <si>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</si>
  <si>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</si>
  <si>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</si>
  <si>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</si>
  <si>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</si>
  <si>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</si>
  <si>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</si>
  <si>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</si>
  <si>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</si>
  <si>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</si>
  <si>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</si>
  <si>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</si>
  <si>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</si>
  <si>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</si>
  <si>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</si>
  <si>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</si>
  <si>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</si>
  <si>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</si>
  <si>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</si>
  <si>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</si>
  <si>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</si>
  <si>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</si>
  <si>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</si>
  <si>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</si>
  <si>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</si>
  <si>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</si>
  <si>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</si>
  <si>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</si>
  <si>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</si>
  <si>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</si>
  <si>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</si>
  <si>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</si>
  <si>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</si>
  <si>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</si>
  <si>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</si>
  <si>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</si>
  <si>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</si>
  <si>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</si>
  <si>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</si>
  <si>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</si>
  <si>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</si>
  <si>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</si>
  <si>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</si>
  <si>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</si>
  <si>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</si>
  <si>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</si>
  <si>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</si>
  <si>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</si>
  <si>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</si>
  <si>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</si>
  <si>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</si>
  <si>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</si>
  <si>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</si>
  <si>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</si>
  <si>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</si>
  <si>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</si>
  <si>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</si>
  <si>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</si>
  <si>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</si>
  <si>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</si>
  <si>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</si>
  <si>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</si>
  <si>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</si>
  <si>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</si>
  <si>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</si>
  <si>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</si>
  <si>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</si>
  <si>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</si>
  <si>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</si>
  <si>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</si>
  <si>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</si>
  <si>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</si>
  <si>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</si>
  <si>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</si>
  <si>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</si>
  <si>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</si>
  <si>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</si>
  <si>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</si>
  <si>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</si>
  <si>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</si>
  <si>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</si>
  <si>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</si>
  <si>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</si>
  <si>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</si>
  <si>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</si>
  <si>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</si>
  <si>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</si>
  <si>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</si>
  <si>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</si>
  <si>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</si>
  <si>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</si>
  <si>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</si>
  <si>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</si>
  <si>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</si>
  <si>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</si>
  <si>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</si>
  <si>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</si>
  <si>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</si>
  <si>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</si>
  <si>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</si>
  <si>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</si>
  <si>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</si>
  <si>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</si>
  <si>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</si>
  <si>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</si>
  <si>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</si>
  <si>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</si>
  <si>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</si>
  <si>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</si>
  <si>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</si>
  <si>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</si>
  <si>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</si>
  <si>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</si>
  <si>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</si>
  <si>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</si>
  <si>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</si>
  <si>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</si>
  <si>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</si>
  <si>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</si>
  <si>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</si>
  <si>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</si>
  <si>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</si>
  <si>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</si>
  <si>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</si>
  <si>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</si>
  <si>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</si>
  <si>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</si>
  <si>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</si>
  <si>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</si>
  <si>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</si>
  <si>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</si>
  <si>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</si>
  <si>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</si>
  <si>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</si>
  <si>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</si>
  <si>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</si>
  <si>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</si>
  <si>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</si>
  <si>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</si>
  <si>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</si>
  <si>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</si>
  <si>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</si>
  <si>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</si>
  <si>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</si>
  <si>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</si>
  <si>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</si>
  <si>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</si>
  <si>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</si>
  <si>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</si>
  <si>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</si>
  <si>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</si>
  <si>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</si>
  <si>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</si>
  <si>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</si>
  <si>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</si>
  <si>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</si>
  <si>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</si>
  <si>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</si>
  <si>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</si>
  <si>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</si>
  <si>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</si>
  <si>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</si>
  <si>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</si>
  <si>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</si>
  <si>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</si>
  <si>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</si>
  <si>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</si>
  <si>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</si>
  <si>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</si>
  <si>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</si>
  <si>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</si>
  <si>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</si>
  <si>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</si>
  <si>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</si>
  <si>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</si>
  <si>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</si>
  <si>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</si>
  <si>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</si>
  <si>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</si>
  <si>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</si>
  <si>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</si>
  <si>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</si>
  <si>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</si>
  <si>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</si>
  <si>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</si>
  <si>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</si>
  <si>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</si>
  <si>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</si>
  <si>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</si>
  <si>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</si>
  <si>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</si>
  <si>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</si>
  <si>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</si>
  <si>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</si>
  <si>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</si>
  <si>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</si>
  <si>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</si>
  <si>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</si>
  <si>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</si>
  <si>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</si>
  <si>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</si>
  <si>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</si>
  <si>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</si>
  <si>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</si>
  <si>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</si>
  <si>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</si>
  <si>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</si>
  <si>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</si>
  <si>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</si>
  <si>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</si>
  <si>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</si>
  <si>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</si>
  <si>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</si>
  <si>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</si>
  <si>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</si>
  <si>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</si>
  <si>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</si>
  <si>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</si>
  <si>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</si>
  <si>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</si>
  <si>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</si>
  <si>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</si>
  <si>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</si>
  <si>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</si>
  <si>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</si>
  <si>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</si>
  <si>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</si>
  <si>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</si>
  <si>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</si>
  <si>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</si>
  <si>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</si>
  <si>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</si>
  <si>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</si>
  <si>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</si>
  <si>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</si>
  <si>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</si>
  <si>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</si>
  <si>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</si>
  <si>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</si>
  <si>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</si>
  <si>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</si>
  <si>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</si>
  <si>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</si>
  <si>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</si>
  <si>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</si>
  <si>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</si>
  <si>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</si>
  <si>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</si>
  <si>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</si>
  <si>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</si>
  <si>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</si>
  <si>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</si>
  <si>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</si>
  <si>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</si>
  <si>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</si>
  <si>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</si>
  <si>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</si>
  <si>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</si>
  <si>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</si>
  <si>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</si>
  <si>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</si>
  <si>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</si>
  <si>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</si>
  <si>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</si>
  <si>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</si>
  <si>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</si>
  <si>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</si>
  <si>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</si>
  <si>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</si>
  <si>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</si>
  <si>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</si>
  <si>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</si>
  <si>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</si>
  <si>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</si>
  <si>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</si>
  <si>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</si>
  <si>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</si>
  <si>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</si>
  <si>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</si>
  <si>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</si>
  <si>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</si>
  <si>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</si>
  <si>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</si>
  <si>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</si>
  <si>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</si>
  <si>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</si>
  <si>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</si>
  <si>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</si>
  <si>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</si>
  <si>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</si>
  <si>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</si>
  <si>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</si>
  <si>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</si>
  <si>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</si>
  <si>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</si>
  <si>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</si>
  <si>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</si>
  <si>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</si>
  <si>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</si>
  <si>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</si>
  <si>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</si>
  <si>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</si>
  <si>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</si>
  <si>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</si>
  <si>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</si>
  <si>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</si>
  <si>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</si>
  <si>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</si>
  <si>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</si>
  <si>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</si>
  <si>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</si>
  <si>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</si>
  <si>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</si>
  <si>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</si>
  <si>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</si>
  <si>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</si>
  <si>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</si>
  <si>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</si>
  <si>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</si>
  <si>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</si>
  <si>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</si>
  <si>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</si>
  <si>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</si>
  <si>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</si>
  <si>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</si>
  <si>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</si>
  <si>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</si>
  <si>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</si>
  <si>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</si>
  <si>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</si>
  <si>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</si>
  <si>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</si>
  <si>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</si>
  <si>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</si>
  <si>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</si>
  <si>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</si>
  <si>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</si>
  <si>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</si>
  <si>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</si>
  <si>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</si>
  <si>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</si>
  <si>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</si>
  <si>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</si>
  <si>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</si>
  <si>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</si>
  <si>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</si>
  <si>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</si>
  <si>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</si>
  <si>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</si>
  <si>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</si>
  <si>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</si>
  <si>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</si>
  <si>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</si>
  <si>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</si>
  <si>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</si>
  <si>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</si>
  <si>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</si>
  <si>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</si>
  <si>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</si>
  <si>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</si>
  <si>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</si>
  <si>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</si>
  <si>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</si>
  <si>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</si>
  <si>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</si>
  <si>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</si>
  <si>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</si>
  <si>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</si>
  <si>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</si>
  <si>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</si>
  <si>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</si>
  <si>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</si>
  <si>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</si>
  <si>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</si>
  <si>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</si>
  <si>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</si>
  <si>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</si>
  <si>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</si>
  <si>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</si>
  <si>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</si>
  <si>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</si>
  <si>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</si>
  <si>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</si>
  <si>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</si>
  <si>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</si>
  <si>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</si>
  <si>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</si>
  <si>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</si>
  <si>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</si>
  <si>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</si>
  <si>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</si>
  <si>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</si>
  <si>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</si>
  <si>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</si>
  <si>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</si>
  <si>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</si>
  <si>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</si>
  <si>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</si>
  <si>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</si>
  <si>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</si>
  <si>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</si>
  <si>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</si>
  <si>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</si>
  <si>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</si>
  <si>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</si>
  <si>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</si>
  <si>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</si>
  <si>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</si>
  <si>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</si>
  <si>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</si>
  <si>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</si>
  <si>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</si>
  <si>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</si>
  <si>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</si>
  <si>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</si>
  <si>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</si>
  <si>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</si>
  <si>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</si>
  <si>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</si>
  <si>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</si>
  <si>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</si>
  <si>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</si>
  <si>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</si>
  <si>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</si>
  <si>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</si>
  <si>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</si>
  <si>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</si>
  <si>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</si>
  <si>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</si>
  <si>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</si>
  <si>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</si>
  <si>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</si>
  <si>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</si>
  <si>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</si>
  <si>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</si>
  <si>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</si>
  <si>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</si>
  <si>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</si>
  <si>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</si>
  <si>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</si>
  <si>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</si>
  <si>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</si>
  <si>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</si>
  <si>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</si>
  <si>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</si>
  <si>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</si>
  <si>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</si>
  <si>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</si>
  <si>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</si>
  <si>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</si>
  <si>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</si>
  <si>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</si>
  <si>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</si>
  <si>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</si>
  <si>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</si>
  <si>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</si>
  <si>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</si>
  <si>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</si>
  <si>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</si>
  <si>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</si>
  <si>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</si>
  <si>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</si>
  <si>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</si>
  <si>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</si>
  <si>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</si>
  <si>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</si>
  <si>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</si>
  <si>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</si>
  <si>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</si>
  <si>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</si>
  <si>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</si>
  <si>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</si>
  <si>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</si>
  <si>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</si>
  <si>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</si>
  <si>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</si>
  <si>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</si>
  <si>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</si>
  <si>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</si>
  <si>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</si>
  <si>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</si>
  <si>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</si>
  <si>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</si>
  <si>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</si>
  <si>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</si>
  <si>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</si>
  <si>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</si>
  <si>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</si>
  <si>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</si>
  <si>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</si>
  <si>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</si>
  <si>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</si>
  <si>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</si>
  <si>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</si>
  <si>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</si>
  <si>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</si>
  <si>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</si>
  <si>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</si>
  <si>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</si>
  <si>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</si>
  <si>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</si>
  <si>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</si>
  <si>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</si>
  <si>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</si>
  <si>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</si>
  <si>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</si>
  <si>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</si>
  <si>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</si>
  <si>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</si>
  <si>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</si>
  <si>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</si>
  <si>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</si>
  <si>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</si>
  <si>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</si>
  <si>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</si>
  <si>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</si>
  <si>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</si>
  <si>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</si>
  <si>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</si>
  <si>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</si>
  <si>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</si>
  <si>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</si>
  <si>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</si>
  <si>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</si>
  <si>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</si>
  <si>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</si>
  <si>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</si>
  <si>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</si>
  <si>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</si>
  <si>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</si>
  <si>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</si>
  <si>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</si>
  <si>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</si>
  <si>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</si>
  <si>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</si>
  <si>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</si>
  <si>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</si>
  <si>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</si>
  <si>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</si>
  <si>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</si>
  <si>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</si>
  <si>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</si>
  <si>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</si>
  <si>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</si>
  <si>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</si>
  <si>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</si>
  <si>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</si>
  <si>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</si>
  <si>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</si>
  <si>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</si>
  <si>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</si>
  <si>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</si>
  <si>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</si>
  <si>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</si>
  <si>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</si>
  <si>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</si>
  <si>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</si>
  <si>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</si>
  <si>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</si>
  <si>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</si>
  <si>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</si>
  <si>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</si>
  <si>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</si>
  <si>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</si>
  <si>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</si>
  <si>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</si>
  <si>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</si>
  <si>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</si>
  <si>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</si>
  <si>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</si>
  <si>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</si>
  <si>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</si>
  <si>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</si>
  <si>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</si>
  <si>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</si>
  <si>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</si>
  <si>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</si>
  <si>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</si>
  <si>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</si>
  <si>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</si>
  <si>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</si>
  <si>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</si>
  <si>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</si>
  <si>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</si>
  <si>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</si>
  <si>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</si>
  <si>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</si>
  <si>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</si>
  <si>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</si>
  <si>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</si>
  <si>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</si>
  <si>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</si>
  <si>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</si>
  <si>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</si>
  <si>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</si>
  <si>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</si>
  <si>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</si>
  <si>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</si>
  <si>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</si>
  <si>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</si>
  <si>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</si>
  <si>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</si>
  <si>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</si>
  <si>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</si>
  <si>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</si>
  <si>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</si>
  <si>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</si>
  <si>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</si>
  <si>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</si>
  <si>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</si>
  <si>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</si>
  <si>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</si>
  <si>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</si>
  <si>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</si>
  <si>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</si>
  <si>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</si>
  <si>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</si>
  <si>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</si>
  <si>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</si>
  <si>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</si>
  <si>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</si>
  <si>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</si>
  <si>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</si>
  <si>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</si>
  <si>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</si>
  <si>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</si>
  <si>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</si>
  <si>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</si>
  <si>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</si>
  <si>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</si>
  <si>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</si>
  <si>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</si>
  <si>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</si>
  <si>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</si>
  <si>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</si>
  <si>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</si>
  <si>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</si>
  <si>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</si>
  <si>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</si>
  <si>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</si>
  <si>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</si>
  <si>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</si>
  <si>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</si>
  <si>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</si>
  <si>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</si>
  <si>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</si>
  <si>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</si>
  <si>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</si>
  <si>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</si>
  <si>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</si>
  <si>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</si>
  <si>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</si>
  <si>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</si>
  <si>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</si>
  <si>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</si>
  <si>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</si>
  <si>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</si>
  <si>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</si>
  <si>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</si>
  <si>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</si>
  <si>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</si>
  <si>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</si>
  <si>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</si>
  <si>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</si>
  <si>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</si>
  <si>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</si>
  <si>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</si>
  <si>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</si>
  <si>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</si>
  <si>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</si>
  <si>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</si>
  <si>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</si>
  <si>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</si>
  <si>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</si>
  <si>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</si>
  <si>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</si>
  <si>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</si>
  <si>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</si>
  <si>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</si>
  <si>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</si>
  <si>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</si>
  <si>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</si>
  <si>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</si>
  <si>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</si>
  <si>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</si>
  <si>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</si>
  <si>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</si>
  <si>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</si>
  <si>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</si>
  <si>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</si>
  <si>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</si>
  <si>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</si>
  <si>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</si>
  <si>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</si>
  <si>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</si>
  <si>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</si>
  <si>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</si>
  <si>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</si>
  <si>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</si>
  <si>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</si>
  <si>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</si>
  <si>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</si>
  <si>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</si>
  <si>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</si>
  <si>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</si>
  <si>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</si>
  <si>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</si>
  <si>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</si>
  <si>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</si>
  <si>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</si>
  <si>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</si>
  <si>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</si>
  <si>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</si>
  <si>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</si>
  <si>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</si>
  <si>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</si>
  <si>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</si>
  <si>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</si>
  <si>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</si>
  <si>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</si>
  <si>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</si>
  <si>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</si>
  <si>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</si>
  <si>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</si>
  <si>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</si>
  <si>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</si>
  <si>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</si>
  <si>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</si>
  <si>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</si>
  <si>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</si>
  <si>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</si>
  <si>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</si>
  <si>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</si>
  <si>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</si>
  <si>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</si>
  <si>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</si>
  <si>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</si>
  <si>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</si>
  <si>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</si>
  <si>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</si>
  <si>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</si>
  <si>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</si>
  <si>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</si>
  <si>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</si>
  <si>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</si>
  <si>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</si>
  <si>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</si>
  <si>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</si>
  <si>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</si>
  <si>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</si>
  <si>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</si>
  <si>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</si>
  <si>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</si>
  <si>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</si>
  <si>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</si>
  <si>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</si>
  <si>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</si>
  <si>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</si>
  <si>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</si>
  <si>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</si>
  <si>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</si>
  <si>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</si>
  <si>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</si>
  <si>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</si>
  <si>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</si>
  <si>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</si>
  <si>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</si>
  <si>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</si>
  <si>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</si>
  <si>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</si>
  <si>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</si>
  <si>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</si>
  <si>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</si>
  <si>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</si>
  <si>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</si>
  <si>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</si>
  <si>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</si>
  <si>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</si>
  <si>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</si>
  <si>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</si>
  <si>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</si>
  <si>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</si>
  <si>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</si>
  <si>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</si>
  <si>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</si>
  <si>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</si>
  <si>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</si>
  <si>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</si>
  <si>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</si>
  <si>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</si>
  <si>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</si>
  <si>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</si>
  <si>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</si>
  <si>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</si>
  <si>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</si>
  <si>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</si>
  <si>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</si>
  <si>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</si>
  <si>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</si>
  <si>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</si>
  <si>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</si>
  <si>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</si>
  <si>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</si>
  <si>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</si>
  <si>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</si>
  <si>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</si>
  <si>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</si>
  <si>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</si>
  <si>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</si>
  <si>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</si>
  <si>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</si>
  <si>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</si>
  <si>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</si>
  <si>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</si>
  <si>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</si>
  <si>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</si>
  <si>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</si>
  <si>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</si>
  <si>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</si>
  <si>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</si>
  <si>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</si>
  <si>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</si>
  <si>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</si>
  <si>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</si>
  <si>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</si>
  <si>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</si>
  <si>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</si>
  <si>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</si>
  <si>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</si>
  <si>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</si>
  <si>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</si>
  <si>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</si>
  <si>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</si>
  <si>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</si>
  <si>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</si>
  <si>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</si>
  <si>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</si>
  <si>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</si>
  <si>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</si>
  <si>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</si>
  <si>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</si>
  <si>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</si>
  <si>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</si>
  <si>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</si>
  <si>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</si>
  <si>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</si>
  <si>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</si>
  <si>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</si>
  <si>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</si>
  <si>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</si>
  <si>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</si>
  <si>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</si>
  <si>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</si>
  <si>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</si>
  <si>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</si>
  <si>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</si>
  <si>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</si>
  <si>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</si>
  <si>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</si>
  <si>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</si>
  <si>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</si>
  <si>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</si>
  <si>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</si>
  <si>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</si>
  <si>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</si>
  <si>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</si>
  <si>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</si>
  <si>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</si>
  <si>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</si>
  <si>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</si>
  <si>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</si>
  <si>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</si>
  <si>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</si>
  <si>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</si>
  <si>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</si>
  <si>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</si>
  <si>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</si>
  <si>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</si>
  <si>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</si>
  <si>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</si>
  <si>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</si>
  <si>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</si>
  <si>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</si>
  <si>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</si>
  <si>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</si>
  <si>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</si>
  <si>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</si>
  <si>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</si>
  <si>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</si>
  <si>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</si>
  <si>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</si>
  <si>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</si>
  <si>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</si>
  <si>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</si>
  <si>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</si>
  <si>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</si>
  <si>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</si>
  <si>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</si>
  <si>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</si>
  <si>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</si>
  <si>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</si>
  <si>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</si>
  <si>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</si>
  <si>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</si>
  <si>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</si>
  <si>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</si>
  <si>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</si>
  <si>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</si>
  <si>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</si>
  <si>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</si>
  <si>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</si>
  <si>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</si>
  <si>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</si>
  <si>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</si>
  <si>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</si>
  <si>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</si>
  <si>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</si>
  <si>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</si>
  <si>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</si>
  <si>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</si>
  <si>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</si>
  <si>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</si>
  <si>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</si>
  <si>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</si>
  <si>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</si>
  <si>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</si>
  <si>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</si>
  <si>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</si>
  <si>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</si>
  <si>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</si>
  <si>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</si>
  <si>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</si>
  <si>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</si>
  <si>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</si>
  <si>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</si>
  <si>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</si>
  <si>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</si>
  <si>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</si>
  <si>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</si>
  <si>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</si>
  <si>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</si>
  <si>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</si>
  <si>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</si>
  <si>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</si>
  <si>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</si>
  <si>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</si>
  <si>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</si>
  <si>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</si>
  <si>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</si>
  <si>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</si>
  <si>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</si>
  <si>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</si>
  <si>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</si>
  <si>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</si>
  <si>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</si>
  <si>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</si>
  <si>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</si>
  <si>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</si>
  <si>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</si>
  <si>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</si>
  <si>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</si>
  <si>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</si>
  <si>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</si>
  <si>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</si>
  <si>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</si>
  <si>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</si>
  <si>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</si>
  <si>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</si>
  <si>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</si>
  <si>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</si>
  <si>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</si>
  <si>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</si>
  <si>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</si>
  <si>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</si>
  <si>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</si>
  <si>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</si>
  <si>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</si>
  <si>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</si>
  <si>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</si>
  <si>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</si>
  <si>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</si>
  <si>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</si>
  <si>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</si>
  <si>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</si>
  <si>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</si>
  <si>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</si>
  <si>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</si>
  <si>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</si>
  <si>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</si>
  <si>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</si>
  <si>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</si>
  <si>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</si>
  <si>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</si>
  <si>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</si>
  <si>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</si>
  <si>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</si>
  <si>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</si>
  <si>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</si>
  <si>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</si>
  <si>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</si>
  <si>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</si>
  <si>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</si>
  <si>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</si>
  <si>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</si>
  <si>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</si>
  <si>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</si>
  <si>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</si>
  <si>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</si>
  <si>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</si>
  <si>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</si>
  <si>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</si>
  <si>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</si>
  <si>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</si>
  <si>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</si>
  <si>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</si>
  <si>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</si>
  <si>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</si>
  <si>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</si>
  <si>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</si>
  <si>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</si>
  <si>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</si>
  <si>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</si>
  <si>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</si>
  <si>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</si>
  <si>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</si>
  <si>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</si>
  <si>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</si>
  <si>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</si>
  <si>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</si>
  <si>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</si>
  <si>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</si>
  <si>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</si>
  <si>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</si>
  <si>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</si>
  <si>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</si>
  <si>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</si>
  <si>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</si>
  <si>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</si>
  <si>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</si>
  <si>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</si>
  <si>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</si>
  <si>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</si>
  <si>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</si>
  <si>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</si>
  <si>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</si>
  <si>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</si>
  <si>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</si>
  <si>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</si>
  <si>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</si>
  <si>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</si>
  <si>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</si>
  <si>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</si>
  <si>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</si>
  <si>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</si>
  <si>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</si>
  <si>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</si>
  <si>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</si>
  <si>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</si>
  <si>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</si>
  <si>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</si>
  <si>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</si>
  <si>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</si>
  <si>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</si>
  <si>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</si>
  <si>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</si>
  <si>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</si>
  <si>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</si>
  <si>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</si>
  <si>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</si>
  <si>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</si>
  <si>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</si>
  <si>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</si>
  <si>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</si>
  <si>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</si>
  <si>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</si>
  <si>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</si>
  <si>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</si>
  <si>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</si>
  <si>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</si>
  <si>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</si>
  <si>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</si>
  <si>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</si>
  <si>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</si>
  <si>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</si>
  <si>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</si>
  <si>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</si>
  <si>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</si>
  <si>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</si>
  <si>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</si>
  <si>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</si>
  <si>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</si>
  <si>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</si>
  <si>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</si>
  <si>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</si>
  <si>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</si>
  <si>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</si>
  <si>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</si>
  <si>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</si>
  <si>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</si>
  <si>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</si>
  <si>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</si>
  <si>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</si>
  <si>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</si>
  <si>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</si>
  <si>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</si>
  <si>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</si>
  <si>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</si>
  <si>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</si>
  <si>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</si>
  <si>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</si>
  <si>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</si>
  <si>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</si>
  <si>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</si>
  <si>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</si>
  <si>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</si>
  <si>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</si>
  <si>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</si>
  <si>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</si>
  <si>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</si>
  <si>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</si>
  <si>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</si>
  <si>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</si>
  <si>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</si>
  <si>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</si>
  <si>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</si>
  <si>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</si>
  <si>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</si>
  <si>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</si>
  <si>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</si>
  <si>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</si>
  <si>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</si>
  <si>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</si>
  <si>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</si>
  <si>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</si>
  <si>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</si>
  <si>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</si>
  <si>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</si>
  <si>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</si>
  <si>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</si>
  <si>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</si>
  <si>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</si>
  <si>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</si>
  <si>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</si>
  <si>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</si>
  <si>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</si>
  <si>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</si>
  <si>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</si>
  <si>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</si>
  <si>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</si>
  <si>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</si>
  <si>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</si>
  <si>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</si>
  <si>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</si>
  <si>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</si>
  <si>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</si>
  <si>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</si>
  <si>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</si>
  <si>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</si>
  <si>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</si>
  <si>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</si>
  <si>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</si>
  <si>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</si>
  <si>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</si>
  <si>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</si>
  <si>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</si>
  <si>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</si>
  <si>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</si>
  <si>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</si>
  <si>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</si>
  <si>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</si>
  <si>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</si>
  <si>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</si>
  <si>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</si>
  <si>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</si>
  <si>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</si>
  <si>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</si>
  <si>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</si>
  <si>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</si>
  <si>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</si>
  <si>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</si>
  <si>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</si>
  <si>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</si>
  <si>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</si>
  <si>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</si>
  <si>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</si>
  <si>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</si>
  <si>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</si>
  <si>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</si>
  <si>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</si>
  <si>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</si>
  <si>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</si>
  <si>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</si>
  <si>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</si>
  <si>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</si>
  <si>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</si>
  <si>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</si>
  <si>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</si>
  <si>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</si>
  <si>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</si>
  <si>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</si>
  <si>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</si>
  <si>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</si>
  <si>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</si>
  <si>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</si>
  <si>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</si>
  <si>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</si>
  <si>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</si>
  <si>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</si>
  <si>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</si>
  <si>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</si>
  <si>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</si>
  <si>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</si>
  <si>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</si>
  <si>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</si>
  <si>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</si>
  <si>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</si>
  <si>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</si>
  <si>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</si>
  <si>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</si>
  <si>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</si>
  <si>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</si>
  <si>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</si>
  <si>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</si>
  <si>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</si>
  <si>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</si>
  <si>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</si>
  <si>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</si>
  <si>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</si>
  <si>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</si>
  <si>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</si>
  <si>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</si>
  <si>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</si>
  <si>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</si>
  <si>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</si>
  <si>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</si>
  <si>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</si>
  <si>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</si>
  <si>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</si>
  <si>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</si>
  <si>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</si>
  <si>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</si>
  <si>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</si>
  <si>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</si>
  <si>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</si>
  <si>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</si>
  <si>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</si>
  <si>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</si>
  <si>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</si>
  <si>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</si>
  <si>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</si>
  <si>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</si>
  <si>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</si>
  <si>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</si>
  <si>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</si>
  <si>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</si>
  <si>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</si>
  <si>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</si>
  <si>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</si>
  <si>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</si>
  <si>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</si>
  <si>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</si>
  <si>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</si>
  <si>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</si>
  <si>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</si>
  <si>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</si>
  <si>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</si>
  <si>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</si>
  <si>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</si>
  <si>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</si>
  <si>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</si>
  <si>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</si>
  <si>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</si>
  <si>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</si>
  <si>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</si>
  <si>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</si>
  <si>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</si>
  <si>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</si>
  <si>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</si>
  <si>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</si>
  <si>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</si>
  <si>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</si>
  <si>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</si>
  <si>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</si>
  <si>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</si>
  <si>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</si>
  <si>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</si>
  <si>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</si>
  <si>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</si>
  <si>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</si>
  <si>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</si>
  <si>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</si>
  <si>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</si>
  <si>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</si>
  <si>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</si>
  <si>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</si>
  <si>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</si>
  <si>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</si>
  <si>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</si>
  <si>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</si>
  <si>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</si>
  <si>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</si>
  <si>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</si>
  <si>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</si>
  <si>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</si>
  <si>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</si>
  <si>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</si>
  <si>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</si>
  <si>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</si>
  <si>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</si>
  <si>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</si>
  <si>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</si>
  <si>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</si>
  <si>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</si>
  <si>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</si>
  <si>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</si>
  <si>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</si>
  <si>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</si>
  <si>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</si>
  <si>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</si>
  <si>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</si>
  <si>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</si>
  <si>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</si>
  <si>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</si>
  <si>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</si>
  <si>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</si>
  <si>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</si>
  <si>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</si>
  <si>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</si>
  <si>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</si>
  <si>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</si>
  <si>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</si>
  <si>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</si>
  <si>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</si>
  <si>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</si>
  <si>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</si>
  <si>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</si>
  <si>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</si>
  <si>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</si>
  <si>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</si>
  <si>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</si>
  <si>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</si>
  <si>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</si>
  <si>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</si>
  <si>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</si>
  <si>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</si>
  <si>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</si>
  <si>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</si>
  <si>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</si>
  <si>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</si>
  <si>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</si>
  <si>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</si>
  <si>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</si>
  <si>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</si>
  <si>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</si>
  <si>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</si>
  <si>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</si>
  <si>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</si>
  <si>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</si>
  <si>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</si>
  <si>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</si>
  <si>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</si>
  <si>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</si>
  <si>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</si>
  <si>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</si>
  <si>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</si>
  <si>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</si>
  <si>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</si>
  <si>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</si>
  <si>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</si>
  <si>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</si>
  <si>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</si>
  <si>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</si>
  <si>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</si>
  <si>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</si>
  <si>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</si>
  <si>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</si>
  <si>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</si>
  <si>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</si>
  <si>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</si>
  <si>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</si>
  <si>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</si>
  <si>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</si>
  <si>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</si>
  <si>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</si>
  <si>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</si>
  <si>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</si>
  <si>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</si>
  <si>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</si>
  <si>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</si>
  <si>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</si>
  <si>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</si>
  <si>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</si>
  <si>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</si>
  <si>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</si>
  <si>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</si>
  <si>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</si>
  <si>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</si>
  <si>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</si>
  <si>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</si>
  <si>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</si>
  <si>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</si>
  <si>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</si>
  <si>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</si>
  <si>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</si>
  <si>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</si>
  <si>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</si>
  <si>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</si>
  <si>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</si>
  <si>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</si>
  <si>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</si>
  <si>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</si>
  <si>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</si>
  <si>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</si>
  <si>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</si>
  <si>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</si>
  <si>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</si>
  <si>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</si>
  <si>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</si>
  <si>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</si>
  <si>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</si>
  <si>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</si>
  <si>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</si>
  <si>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</si>
  <si>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</si>
  <si>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</si>
  <si>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</si>
  <si>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</si>
  <si>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</si>
  <si>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</si>
  <si>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</si>
  <si>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</si>
  <si>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</si>
  <si>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</si>
  <si>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</si>
  <si>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</si>
  <si>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</si>
  <si>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</si>
  <si>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</si>
  <si>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</si>
  <si>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</si>
  <si>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</si>
  <si>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</si>
  <si>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</si>
  <si>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</si>
  <si>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</si>
  <si>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</si>
  <si>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</si>
  <si>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</si>
  <si>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</si>
  <si>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</si>
  <si>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</si>
  <si>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</si>
  <si>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</si>
  <si>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</si>
  <si>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</si>
  <si>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</si>
  <si>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</si>
  <si>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</si>
  <si>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</si>
  <si>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</si>
  <si>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</si>
  <si>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</si>
  <si>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</si>
  <si>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</si>
  <si>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</si>
  <si>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</si>
  <si>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</si>
  <si>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</si>
  <si>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</si>
  <si>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</si>
  <si>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</si>
  <si>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</si>
  <si>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</si>
  <si>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</si>
  <si>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</si>
  <si>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</si>
  <si>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</si>
  <si>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</si>
  <si>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</si>
  <si>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</si>
  <si>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</si>
  <si>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</si>
  <si>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</si>
  <si>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</si>
  <si>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</si>
  <si>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</si>
  <si>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</si>
  <si>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</si>
  <si>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</si>
  <si>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</si>
  <si>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</si>
  <si>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</si>
  <si>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</si>
  <si>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</si>
  <si>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</si>
  <si>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</si>
  <si>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</si>
  <si>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</si>
  <si>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</si>
  <si>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</si>
  <si>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</si>
  <si>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</si>
  <si>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</si>
  <si>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</si>
  <si>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</si>
  <si>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</si>
  <si>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</si>
  <si>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</si>
  <si>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</si>
  <si>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</si>
  <si>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</si>
  <si>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</si>
  <si>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</si>
  <si>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</si>
  <si>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</si>
  <si>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</si>
  <si>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</si>
  <si>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</si>
  <si>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</si>
  <si>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</si>
  <si>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</si>
  <si>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</si>
  <si>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</si>
  <si>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</si>
  <si>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</si>
  <si>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</si>
  <si>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</si>
  <si>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</si>
  <si>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</si>
  <si>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</si>
  <si>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</si>
  <si>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</si>
  <si>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</si>
  <si>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</si>
  <si>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</si>
  <si>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</si>
  <si>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</si>
  <si>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</si>
  <si>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</si>
  <si>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</si>
  <si>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</si>
  <si>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</si>
  <si>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</si>
  <si>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</si>
  <si>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</si>
  <si>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</si>
  <si>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</si>
  <si>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</si>
  <si>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</si>
  <si>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</si>
  <si>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</si>
  <si>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</si>
  <si>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</si>
  <si>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</si>
  <si>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</si>
  <si>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</si>
  <si>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</si>
  <si>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</si>
  <si>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</si>
  <si>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</si>
  <si>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</si>
  <si>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</si>
  <si>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</si>
  <si>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</si>
  <si>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</si>
  <si>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</si>
  <si>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</si>
  <si>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</si>
  <si>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</si>
  <si>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</si>
  <si>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</si>
  <si>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</si>
  <si>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</si>
  <si>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</si>
  <si>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</si>
  <si>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</si>
  <si>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</si>
  <si>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</si>
  <si>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</si>
  <si>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</si>
  <si>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</si>
  <si>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</si>
  <si>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</si>
  <si>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</si>
  <si>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</si>
  <si>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</si>
  <si>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</si>
  <si>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</si>
  <si>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</si>
  <si>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</si>
  <si>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</si>
  <si>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</si>
  <si>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</si>
  <si>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</si>
  <si>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</si>
  <si>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</si>
  <si>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</si>
  <si>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</si>
  <si>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</si>
  <si>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</si>
  <si>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</si>
  <si>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</si>
  <si>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</si>
  <si>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</si>
  <si>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</si>
  <si>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</si>
  <si>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</si>
  <si>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</si>
  <si>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</si>
  <si>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</si>
  <si>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</si>
  <si>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</si>
  <si>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</si>
  <si>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</si>
  <si>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</si>
  <si>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</si>
  <si>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</si>
  <si>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</si>
  <si>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</si>
  <si>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</si>
  <si>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</si>
  <si>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</si>
  <si>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</si>
  <si>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</si>
  <si>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</si>
  <si>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</si>
  <si>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</si>
  <si>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</si>
  <si>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</si>
  <si>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</si>
  <si>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</si>
  <si>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</si>
  <si>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</si>
  <si>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</si>
  <si>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</si>
  <si>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</si>
  <si>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</si>
  <si>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</si>
  <si>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</si>
  <si>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</si>
  <si>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</si>
  <si>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</si>
  <si>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</si>
  <si>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</si>
  <si>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</si>
  <si>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</si>
  <si>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</si>
  <si>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</si>
  <si>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</si>
  <si>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</si>
  <si>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</si>
  <si>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</si>
  <si>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</si>
  <si>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</si>
  <si>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</si>
  <si>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</si>
  <si>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</si>
  <si>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</si>
  <si>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</si>
  <si>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</si>
  <si>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</si>
  <si>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</si>
  <si>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</si>
  <si>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</si>
  <si>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</si>
  <si>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</si>
  <si>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</si>
  <si>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</si>
  <si>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</si>
  <si>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</si>
  <si>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</si>
  <si>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</si>
  <si>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</si>
  <si>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</si>
  <si>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</si>
  <si>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</si>
  <si>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</si>
  <si>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</si>
  <si>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</si>
  <si>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</si>
  <si>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</si>
  <si>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</si>
  <si>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</si>
  <si>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</si>
  <si>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</si>
  <si>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</si>
  <si>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</si>
  <si>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</si>
  <si>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</si>
  <si>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</si>
  <si>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</si>
  <si>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</si>
  <si>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</si>
  <si>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</si>
  <si>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</si>
  <si>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</si>
  <si>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</si>
  <si>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</si>
  <si>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</si>
  <si>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</si>
  <si>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</si>
  <si>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</si>
  <si>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</si>
  <si>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</si>
  <si>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</si>
  <si>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</si>
  <si>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</si>
  <si>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</si>
  <si>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</si>
  <si>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</si>
  <si>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</si>
  <si>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</si>
  <si>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</si>
  <si>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</si>
  <si>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</si>
  <si>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</si>
  <si>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</si>
  <si>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</si>
  <si>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</si>
  <si>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</si>
  <si>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</si>
  <si>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</si>
  <si>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</si>
  <si>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</si>
  <si>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</si>
  <si>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</si>
  <si>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</si>
  <si>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</si>
  <si>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</si>
  <si>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</si>
  <si>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</si>
  <si>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</si>
  <si>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</si>
  <si>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</si>
  <si>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</si>
  <si>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</si>
  <si>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</si>
  <si>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</si>
  <si>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</si>
  <si>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</si>
  <si>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</si>
  <si>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</si>
  <si>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</si>
  <si>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</si>
  <si>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</si>
  <si>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</si>
  <si>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</si>
  <si>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</si>
  <si>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</si>
  <si>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</si>
  <si>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</si>
  <si>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</si>
  <si>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</si>
  <si>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</si>
  <si>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</si>
  <si>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</si>
  <si>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</si>
  <si>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</si>
  <si>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</si>
  <si>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</si>
  <si>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</si>
  <si>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</si>
  <si>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</si>
  <si>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</si>
  <si>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</si>
  <si>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</si>
  <si>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</si>
  <si>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</si>
  <si>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</si>
  <si>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</si>
  <si>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</si>
  <si>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</si>
  <si>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</si>
  <si>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</si>
  <si>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</si>
  <si>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</si>
  <si>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</si>
  <si>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</si>
  <si>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</si>
  <si>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</si>
  <si>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</si>
  <si>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</si>
  <si>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</si>
  <si>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</si>
  <si>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</si>
  <si>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</si>
  <si>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</si>
  <si>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</si>
  <si>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</si>
  <si>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</si>
  <si>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</si>
  <si>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</si>
  <si>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</si>
  <si>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</si>
  <si>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</si>
  <si>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</si>
  <si>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</si>
  <si>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</si>
  <si>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</si>
  <si>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</si>
  <si>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</si>
  <si>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</si>
  <si>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</si>
  <si>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</si>
  <si>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</si>
  <si>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</si>
  <si>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</si>
  <si>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</si>
  <si>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</si>
  <si>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</si>
  <si>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</si>
  <si>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</si>
  <si>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</si>
  <si>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</si>
  <si>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</si>
  <si>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</si>
  <si>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</si>
  <si>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</si>
  <si>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</si>
  <si>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</si>
  <si>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</si>
  <si>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</si>
  <si>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</si>
  <si>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</si>
  <si>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</si>
  <si>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</si>
  <si>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</si>
  <si>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</si>
  <si>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</si>
  <si>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</si>
  <si>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</si>
  <si>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</si>
  <si>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</si>
  <si>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</si>
  <si>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</si>
  <si>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</si>
  <si>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</si>
  <si>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</si>
  <si>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</si>
  <si>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</si>
  <si>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</si>
  <si>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</si>
  <si>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</si>
  <si>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</si>
  <si>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</si>
  <si>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</si>
  <si>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</si>
  <si>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</si>
  <si>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</si>
  <si>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</si>
  <si>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</si>
  <si>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</si>
  <si>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</si>
  <si>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</si>
  <si>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</si>
  <si>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</si>
  <si>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</si>
  <si>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</si>
  <si>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</si>
  <si>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</si>
  <si>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</si>
  <si>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</si>
  <si>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</si>
  <si>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</si>
  <si>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</si>
  <si>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</si>
  <si>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</si>
  <si>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</si>
  <si>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</si>
  <si>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</si>
  <si>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</si>
  <si>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</si>
  <si>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</si>
  <si>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</si>
  <si>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</si>
  <si>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</si>
  <si>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</si>
  <si>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</si>
  <si>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</si>
  <si>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</si>
  <si>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</si>
  <si>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</si>
  <si>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</si>
  <si>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</si>
  <si>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</si>
  <si>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</si>
  <si>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</si>
  <si>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</si>
  <si>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</si>
  <si>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</si>
  <si>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</si>
  <si>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</si>
  <si>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</si>
  <si>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</si>
  <si>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</si>
  <si>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</si>
  <si>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</si>
  <si>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</si>
  <si>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</si>
  <si>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</si>
  <si>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</si>
  <si>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</si>
  <si>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</si>
  <si>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</si>
  <si>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</si>
  <si>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</si>
  <si>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</si>
  <si>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</si>
  <si>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</si>
  <si>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</si>
  <si>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</si>
  <si>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</si>
  <si>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</si>
  <si>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</si>
  <si>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</si>
  <si>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</si>
  <si>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</si>
  <si>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</si>
  <si>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</si>
  <si>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</si>
  <si>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</si>
  <si>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</si>
  <si>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</si>
  <si>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</si>
  <si>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</si>
  <si>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</si>
  <si>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</si>
  <si>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</si>
  <si>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</si>
  <si>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</si>
  <si>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</si>
  <si>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</si>
  <si>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</si>
  <si>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</si>
  <si>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</si>
  <si>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</si>
  <si>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</si>
  <si>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</si>
  <si>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</si>
  <si>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</si>
  <si>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</si>
  <si>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</si>
  <si>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</si>
  <si>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</si>
  <si>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</si>
  <si>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</si>
  <si>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</si>
  <si>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</si>
  <si>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</si>
  <si>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</si>
  <si>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</si>
  <si>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</si>
  <si>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</si>
  <si>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</si>
  <si>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</si>
  <si>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</si>
  <si>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</si>
  <si>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</si>
  <si>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</si>
  <si>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</si>
  <si>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</si>
  <si>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</si>
  <si>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</si>
  <si>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</si>
  <si>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</si>
  <si>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</si>
  <si>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</si>
  <si>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</si>
  <si>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</si>
  <si>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</si>
  <si>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</si>
  <si>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</si>
  <si>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</si>
  <si>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</si>
  <si>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</si>
  <si>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</si>
  <si>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</si>
  <si>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</si>
  <si>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</si>
  <si>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</si>
  <si>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</si>
  <si>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</si>
  <si>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</si>
  <si>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</si>
  <si>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</si>
  <si>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</si>
  <si>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</si>
  <si>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</si>
  <si>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</si>
  <si>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</si>
  <si>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</si>
  <si>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</si>
  <si>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</si>
  <si>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</si>
  <si>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</si>
  <si>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</si>
  <si>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</si>
  <si>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</si>
  <si>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</si>
  <si>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</si>
  <si>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</si>
  <si>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</si>
  <si>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</si>
  <si>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</si>
  <si>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</si>
  <si>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</si>
  <si>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</si>
  <si>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</si>
  <si>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</si>
  <si>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</si>
  <si>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</si>
  <si>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</si>
  <si>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</si>
  <si>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</si>
  <si>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</si>
  <si>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</si>
  <si>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</si>
  <si>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</si>
  <si>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</si>
  <si>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</si>
  <si>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</si>
  <si>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</si>
  <si>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</si>
  <si>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</si>
  <si>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</si>
  <si>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</si>
  <si>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</si>
  <si>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</si>
  <si>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</si>
  <si>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</si>
  <si>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</si>
  <si>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</si>
  <si>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</si>
  <si>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</si>
  <si>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</si>
  <si>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</si>
  <si>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</si>
  <si>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</si>
  <si>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</si>
  <si>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</si>
  <si>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</si>
  <si>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</si>
  <si>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</si>
  <si>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</si>
  <si>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</si>
  <si>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</si>
  <si>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</si>
  <si>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</si>
  <si>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</si>
  <si>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</si>
  <si>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</si>
  <si>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</si>
  <si>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</si>
  <si>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</si>
  <si>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</si>
  <si>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</si>
  <si>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</si>
  <si>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</si>
  <si>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</si>
  <si>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</si>
  <si>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</si>
  <si>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</si>
  <si>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</si>
  <si>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</si>
  <si>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</si>
  <si>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</si>
  <si>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</si>
  <si>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</si>
  <si>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</si>
  <si>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</si>
  <si>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</si>
  <si>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</si>
  <si>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</si>
  <si>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</si>
  <si>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</si>
  <si>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</si>
  <si>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</si>
  <si>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</si>
  <si>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</si>
  <si>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</si>
  <si>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</si>
  <si>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</si>
  <si>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</si>
  <si>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</si>
  <si>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</si>
  <si>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</si>
  <si>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</si>
  <si>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</si>
  <si>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</si>
  <si>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</si>
  <si>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</si>
  <si>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</si>
  <si>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</si>
  <si>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</si>
  <si>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</si>
  <si>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</si>
  <si>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</si>
  <si>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</si>
  <si>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</si>
  <si>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</si>
  <si>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</si>
  <si>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</si>
  <si>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</si>
  <si>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</si>
  <si>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</si>
  <si>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</si>
  <si>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</si>
  <si>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</si>
  <si>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</si>
  <si>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</si>
  <si>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</si>
  <si>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</si>
  <si>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</si>
  <si>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</si>
  <si>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</si>
  <si>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</si>
  <si>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</si>
  <si>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</si>
  <si>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</si>
  <si>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</si>
  <si>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</si>
  <si>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</si>
  <si>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</si>
  <si>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</si>
  <si>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</si>
  <si>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</si>
  <si>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</si>
  <si>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</si>
  <si>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</si>
  <si>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</si>
  <si>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</si>
  <si>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</si>
  <si>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</si>
  <si>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</si>
  <si>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</si>
  <si>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</si>
  <si>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</si>
  <si>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</si>
  <si>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</si>
  <si>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</si>
  <si>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</si>
  <si>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</si>
  <si>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</si>
  <si>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</si>
  <si>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</si>
  <si>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</si>
  <si>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</si>
  <si>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</si>
  <si>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</si>
  <si>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</si>
  <si>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</si>
  <si>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</si>
  <si>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</si>
  <si>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</si>
  <si>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</si>
  <si>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</si>
  <si>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</si>
  <si>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</si>
  <si>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</si>
  <si>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</si>
  <si>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</si>
  <si>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</si>
  <si>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</si>
  <si>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</si>
  <si>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</si>
  <si>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</si>
  <si>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</si>
  <si>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</si>
  <si>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</si>
  <si>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</si>
  <si>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</si>
  <si>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</si>
  <si>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</si>
  <si>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</si>
  <si>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</si>
  <si>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</si>
  <si>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</si>
  <si>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</si>
  <si>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</si>
  <si>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</si>
  <si>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</si>
  <si>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</si>
  <si>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</si>
  <si>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</si>
  <si>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</si>
  <si>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</si>
  <si>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</si>
  <si>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</si>
  <si>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</si>
  <si>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</si>
  <si>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</si>
  <si>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</si>
  <si>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</si>
  <si>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</si>
  <si>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</si>
  <si>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</si>
  <si>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</si>
  <si>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</si>
  <si>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</si>
  <si>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</si>
  <si>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</si>
  <si>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</si>
  <si>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</si>
  <si>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</si>
  <si>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</si>
  <si>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</si>
  <si>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</si>
  <si>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</si>
  <si>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</si>
  <si>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</si>
  <si>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</si>
  <si>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</si>
  <si>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</si>
  <si>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</si>
  <si>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</si>
  <si>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</si>
  <si>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</si>
  <si>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</si>
  <si>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</si>
  <si>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</si>
  <si>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</si>
  <si>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</si>
  <si>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</si>
  <si>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</si>
  <si>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</si>
  <si>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</si>
  <si>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</si>
  <si>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</si>
  <si>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</si>
  <si>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</si>
  <si>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</si>
  <si>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</si>
  <si>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</si>
  <si>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</si>
  <si>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</si>
  <si>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</si>
  <si>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</si>
  <si>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</si>
  <si>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</si>
  <si>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</si>
  <si>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</si>
  <si>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</si>
  <si>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</si>
  <si>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</si>
  <si>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</si>
  <si>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</si>
  <si>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</si>
  <si>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</si>
  <si>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</si>
  <si>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</si>
  <si>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</si>
  <si>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</si>
  <si>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</si>
  <si>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</si>
  <si>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</si>
  <si>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</si>
  <si>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</si>
  <si>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</si>
  <si>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</si>
  <si>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</si>
  <si>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</si>
  <si>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</si>
  <si>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</si>
  <si>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</si>
  <si>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</si>
  <si>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</si>
  <si>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</si>
  <si>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</si>
  <si>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</si>
  <si>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</si>
  <si>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</si>
  <si>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</si>
  <si>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</si>
  <si>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</si>
  <si>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</si>
  <si>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</si>
  <si>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</si>
  <si>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</si>
  <si>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</si>
  <si>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</si>
  <si>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</si>
  <si>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</si>
  <si>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</si>
  <si>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</si>
  <si>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</si>
  <si>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</si>
  <si>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</si>
  <si>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</si>
  <si>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</si>
  <si>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</si>
  <si>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</si>
  <si>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</si>
  <si>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</si>
  <si>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</si>
  <si>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</si>
  <si>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</si>
  <si>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</si>
  <si>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</si>
  <si>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</si>
  <si>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</si>
  <si>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</si>
  <si>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</si>
  <si>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</si>
  <si>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</si>
  <si>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</si>
  <si>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</si>
  <si>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</si>
  <si>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</si>
  <si>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</si>
  <si>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</si>
  <si>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</si>
  <si>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</si>
  <si>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</si>
  <si>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</si>
  <si>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</si>
  <si>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</si>
  <si>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</si>
  <si>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</si>
  <si>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</si>
  <si>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</si>
  <si>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</si>
  <si>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</si>
  <si>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</si>
  <si>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</si>
  <si>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</si>
  <si>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</si>
  <si>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</si>
  <si>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</si>
  <si>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</si>
  <si>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</si>
  <si>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</si>
  <si>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</si>
  <si>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</si>
  <si>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</si>
  <si>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</si>
  <si>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</si>
  <si>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</si>
  <si>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</si>
  <si>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</si>
  <si>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</si>
  <si>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</si>
  <si>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</si>
  <si>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</si>
  <si>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</si>
  <si>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</si>
  <si>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</si>
  <si>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</si>
  <si>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</si>
  <si>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</si>
  <si>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</si>
  <si>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</si>
  <si>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</si>
  <si>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</si>
  <si>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</si>
  <si>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</si>
  <si>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</si>
  <si>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</si>
  <si>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</si>
  <si>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</si>
  <si>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</si>
  <si>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</si>
  <si>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</si>
  <si>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</si>
  <si>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</si>
  <si>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</si>
  <si>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</si>
  <si>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</si>
  <si>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</si>
  <si>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</si>
  <si>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</si>
  <si>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</si>
  <si>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</si>
  <si>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</si>
  <si>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</si>
  <si>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</si>
  <si>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</si>
  <si>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</si>
  <si>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</si>
  <si>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</si>
  <si>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</si>
  <si>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</si>
  <si>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</si>
  <si>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</si>
  <si>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</si>
  <si>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</si>
  <si>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</si>
  <si>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</si>
  <si>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</si>
  <si>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</si>
  <si>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</si>
  <si>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</si>
  <si>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</si>
  <si>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</si>
  <si>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</si>
  <si>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</si>
  <si>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</si>
  <si>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</si>
  <si>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</si>
  <si>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</si>
  <si>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</si>
  <si>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</si>
  <si>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</si>
  <si>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</si>
  <si>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</si>
  <si>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</si>
  <si>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</si>
  <si>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</si>
  <si>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</si>
  <si>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</si>
  <si>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</si>
  <si>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</si>
  <si>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</si>
  <si>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</si>
  <si>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</si>
  <si>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</si>
  <si>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</si>
  <si>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</si>
  <si>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</si>
  <si>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</si>
  <si>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</si>
  <si>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</si>
  <si>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</si>
  <si>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</si>
  <si>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</si>
  <si>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</si>
  <si>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</si>
  <si>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</si>
  <si>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</si>
  <si>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</si>
  <si>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</si>
  <si>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</si>
  <si>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</si>
  <si>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</si>
  <si>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</si>
  <si>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</si>
  <si>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</si>
  <si>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</si>
  <si>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</si>
  <si>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</si>
  <si>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</si>
  <si>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</si>
  <si>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</si>
  <si>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</si>
  <si>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</si>
  <si>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</si>
  <si>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</si>
  <si>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</si>
  <si>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</si>
  <si>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</si>
  <si>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</si>
  <si>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</si>
  <si>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</si>
  <si>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</si>
  <si>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</si>
  <si>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</si>
  <si>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</si>
  <si>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</si>
  <si>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</si>
  <si>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</si>
  <si>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</si>
  <si>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</si>
  <si>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</si>
  <si>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</si>
  <si>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</si>
  <si>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</si>
  <si>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</si>
  <si>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</si>
  <si>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</si>
  <si>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</si>
  <si>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</si>
  <si>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</si>
  <si>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</si>
  <si>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</si>
  <si>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</si>
  <si>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</si>
  <si>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</si>
  <si>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</si>
  <si>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</si>
  <si>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</si>
  <si>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</si>
  <si>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</si>
  <si>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</si>
  <si>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</si>
  <si>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</si>
  <si>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</si>
  <si>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</si>
  <si>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</si>
  <si>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</si>
  <si>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</si>
  <si>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</si>
  <si>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</si>
  <si>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</si>
  <si>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</si>
  <si>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</si>
  <si>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</si>
  <si>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</si>
  <si>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</si>
  <si>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</si>
  <si>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</si>
  <si>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</si>
  <si>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</si>
  <si>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</si>
  <si>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</si>
  <si>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</si>
  <si>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</si>
  <si>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</si>
  <si>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</si>
  <si>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</si>
  <si>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</si>
  <si>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</si>
  <si>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</si>
  <si>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</si>
  <si>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</si>
  <si>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</si>
  <si>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</si>
  <si>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</si>
  <si>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</si>
  <si>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</si>
  <si>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</si>
  <si>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</si>
  <si>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</si>
  <si>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</si>
  <si>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</si>
  <si>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</si>
  <si>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</si>
  <si>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</si>
  <si>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</si>
  <si>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</si>
  <si>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</si>
  <si>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</si>
  <si>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</si>
  <si>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</si>
  <si>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</si>
  <si>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</si>
  <si>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</si>
  <si>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</si>
  <si>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</si>
  <si>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</si>
  <si>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</si>
  <si>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</si>
  <si>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</si>
  <si>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</si>
  <si>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</si>
  <si>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</si>
  <si>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</si>
  <si>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</si>
  <si>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</si>
  <si>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</si>
  <si>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</si>
  <si>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</si>
  <si>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</si>
  <si>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</si>
  <si>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</si>
  <si>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</si>
  <si>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</si>
  <si>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</si>
  <si>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</si>
  <si>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</si>
  <si>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</si>
  <si>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</si>
  <si>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</si>
  <si>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</si>
  <si>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</si>
  <si>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</si>
  <si>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</si>
  <si>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</si>
  <si>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</si>
  <si>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</si>
  <si>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</si>
  <si>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</si>
  <si>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</si>
  <si>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</si>
  <si>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</si>
  <si>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</si>
  <si>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</si>
  <si>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</si>
  <si>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</si>
  <si>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</si>
  <si>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</si>
  <si>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</si>
  <si>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</si>
  <si>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</si>
  <si>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</si>
  <si>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</si>
  <si>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</si>
  <si>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</si>
  <si>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</si>
  <si>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</si>
  <si>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</si>
  <si>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</si>
  <si>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</si>
  <si>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</si>
  <si>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</si>
  <si>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</si>
  <si>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</si>
  <si>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</si>
  <si>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</si>
  <si>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</si>
  <si>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</si>
  <si>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</si>
  <si>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</si>
  <si>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</si>
  <si>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</si>
  <si>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</si>
  <si>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</si>
  <si>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</si>
  <si>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</si>
  <si>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</si>
  <si>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</si>
  <si>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</si>
  <si>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</si>
  <si>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</si>
  <si>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</si>
  <si>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</si>
  <si>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</si>
  <si>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</si>
  <si>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</si>
  <si>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</si>
  <si>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</si>
  <si>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</si>
  <si>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</si>
  <si>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</si>
  <si>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</si>
  <si>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</si>
  <si>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</si>
  <si>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</si>
  <si>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</si>
  <si>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</si>
  <si>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</si>
  <si>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</si>
  <si>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</si>
  <si>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</si>
  <si>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</si>
  <si>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</si>
  <si>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</si>
  <si>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</si>
  <si>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</si>
  <si>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</si>
  <si>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</si>
  <si>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</si>
  <si>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</si>
  <si>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</si>
  <si>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</si>
  <si>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</si>
  <si>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</si>
  <si>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</si>
  <si>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</si>
  <si>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</si>
  <si>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</si>
  <si>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</si>
  <si>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</si>
  <si>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</si>
  <si>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</si>
  <si>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</si>
  <si>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</si>
  <si>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</si>
  <si>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</si>
  <si>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</si>
  <si>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</si>
  <si>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</si>
  <si>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</si>
  <si>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</si>
  <si>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</si>
  <si>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</si>
  <si>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</si>
  <si>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</si>
  <si>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</si>
  <si>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</si>
  <si>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</si>
  <si>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</si>
  <si>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</si>
  <si>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</si>
  <si>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</si>
  <si>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</si>
  <si>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</si>
  <si>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</si>
  <si>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</si>
  <si>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</si>
  <si>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</si>
  <si>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</si>
  <si>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</si>
  <si>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</si>
  <si>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</si>
  <si>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</si>
  <si>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</si>
  <si>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</si>
  <si>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</si>
  <si>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</si>
  <si>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</si>
  <si>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</si>
  <si>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</si>
  <si>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</si>
  <si>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</si>
  <si>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</si>
  <si>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</si>
  <si>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</si>
  <si>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</si>
  <si>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</si>
  <si>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</si>
  <si>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</si>
  <si>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</si>
  <si>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</si>
  <si>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</si>
  <si>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</si>
  <si>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</si>
  <si>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</si>
  <si>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</si>
  <si>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</si>
  <si>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</si>
  <si>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</si>
  <si>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</si>
  <si>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</si>
  <si>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</si>
  <si>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</si>
  <si>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</si>
  <si>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</si>
  <si>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</si>
  <si>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</si>
  <si>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</si>
  <si>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</si>
  <si>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</si>
  <si>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</si>
  <si>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</si>
  <si>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</si>
  <si>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</si>
  <si>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</si>
  <si>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</si>
  <si>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</si>
  <si>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</si>
  <si>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</si>
  <si>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</si>
  <si>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</si>
  <si>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</si>
  <si>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</si>
  <si>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</si>
  <si>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</si>
  <si>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</si>
  <si>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</si>
  <si>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</si>
  <si>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</si>
  <si>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</si>
  <si>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</si>
  <si>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</si>
  <si>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</si>
  <si>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</si>
  <si>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</si>
  <si>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</si>
  <si>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</si>
  <si>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</si>
  <si>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</si>
  <si>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</si>
  <si>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</si>
  <si>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</si>
  <si>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</si>
  <si>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</si>
  <si>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</si>
  <si>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</si>
  <si>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</si>
  <si>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</si>
  <si>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</si>
  <si>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</si>
  <si>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</si>
  <si>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</si>
  <si>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</si>
  <si>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</si>
  <si>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</si>
  <si>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</si>
  <si>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</si>
  <si>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</si>
  <si>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</si>
  <si>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</si>
  <si>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</si>
  <si>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</si>
  <si>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</si>
  <si>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</si>
  <si>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</si>
  <si>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</si>
  <si>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</si>
  <si>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</si>
  <si>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</si>
  <si>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</si>
  <si>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</si>
  <si>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</si>
  <si>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</si>
  <si>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</si>
  <si>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</si>
  <si>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</si>
  <si>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</si>
  <si>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</si>
  <si>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</si>
  <si>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</si>
  <si>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</si>
  <si>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</si>
  <si>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</si>
  <si>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</si>
  <si>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</si>
  <si>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</si>
  <si>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</si>
  <si>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</si>
  <si>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</si>
  <si>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</si>
  <si>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</si>
  <si>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</si>
  <si>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</si>
  <si>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</si>
  <si>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</si>
  <si>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</si>
  <si>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</si>
  <si>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</si>
  <si>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</si>
  <si>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</si>
  <si>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</si>
  <si>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</si>
  <si>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</si>
  <si>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</si>
  <si>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</si>
  <si>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</si>
  <si>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</si>
  <si>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</si>
  <si>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</si>
  <si>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</si>
  <si>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</si>
  <si>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</si>
  <si>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</si>
  <si>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</si>
  <si>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</si>
  <si>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</si>
  <si>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</si>
  <si>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</si>
  <si>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</si>
  <si>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</si>
  <si>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</si>
  <si>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</si>
  <si>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</si>
  <si>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</si>
  <si>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</si>
  <si>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</si>
  <si>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</si>
  <si>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</si>
  <si>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</si>
  <si>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</si>
  <si>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</si>
  <si>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</si>
  <si>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</si>
  <si>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</si>
  <si>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</si>
  <si>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</si>
  <si>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</si>
  <si>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</si>
  <si>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</si>
  <si>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</si>
  <si>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</si>
  <si>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</si>
  <si>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</si>
  <si>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</si>
  <si>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</si>
  <si>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</si>
  <si>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</si>
  <si>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</si>
  <si>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</si>
  <si>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</si>
  <si>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</si>
  <si>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</si>
  <si>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</si>
  <si>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</si>
  <si>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</si>
  <si>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</si>
  <si>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</si>
  <si>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</si>
  <si>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</si>
  <si>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</si>
  <si>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</si>
  <si>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</si>
  <si>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</si>
  <si>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</si>
  <si>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</si>
  <si>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</si>
  <si>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</si>
  <si>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</si>
  <si>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</si>
  <si>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</si>
  <si>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</si>
  <si>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</si>
  <si>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</si>
  <si>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</si>
  <si>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</si>
  <si>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</si>
  <si>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</si>
  <si>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</si>
  <si>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</si>
  <si>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</si>
  <si>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</si>
  <si>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</si>
  <si>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</si>
  <si>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</si>
  <si>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</si>
  <si>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</si>
  <si>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</si>
  <si>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</si>
  <si>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</si>
  <si>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</si>
  <si>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</si>
  <si>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</si>
  <si>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</si>
  <si>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</si>
  <si>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</si>
  <si>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</si>
  <si>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</si>
  <si>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</si>
  <si>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</si>
  <si>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</si>
  <si>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</si>
  <si>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</si>
  <si>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</si>
  <si>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</si>
  <si>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</si>
  <si>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</si>
  <si>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</si>
  <si>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</si>
  <si>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</si>
  <si>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</si>
  <si>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</si>
  <si>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</si>
  <si>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</si>
  <si>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</si>
  <si>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</si>
  <si>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</si>
  <si>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</si>
  <si>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</si>
  <si>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</si>
  <si>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</si>
  <si>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</si>
  <si>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</si>
  <si>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</si>
  <si>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</si>
  <si>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</si>
  <si>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</si>
  <si>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</si>
  <si>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</si>
  <si>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</si>
  <si>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</si>
  <si>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</si>
  <si>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</si>
  <si>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</si>
  <si>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</si>
  <si>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</si>
  <si>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</si>
  <si>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</si>
  <si>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</si>
  <si>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</si>
  <si>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</si>
  <si>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</si>
  <si>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</si>
  <si>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</si>
  <si>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</si>
  <si>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</si>
  <si>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</si>
  <si>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</si>
  <si>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</si>
  <si>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</si>
  <si>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</si>
  <si>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</si>
  <si>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</si>
  <si>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</si>
  <si>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</si>
  <si>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</si>
  <si>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</si>
  <si>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</si>
  <si>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</si>
  <si>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</si>
  <si>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</si>
  <si>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</si>
  <si>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</si>
  <si>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</si>
  <si>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</si>
  <si>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</si>
  <si>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</si>
  <si>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</si>
  <si>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</si>
  <si>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</si>
  <si>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</si>
  <si>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</si>
  <si>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</si>
  <si>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</si>
  <si>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</si>
  <si>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</si>
  <si>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</si>
  <si>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</si>
  <si>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</si>
  <si>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</si>
  <si>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</si>
  <si>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</si>
  <si>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</si>
  <si>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</si>
  <si>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</si>
  <si>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</si>
  <si>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</si>
  <si>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</si>
  <si>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</si>
  <si>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</si>
  <si>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</si>
  <si>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</si>
  <si>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</si>
  <si>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</si>
  <si>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</si>
  <si>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</si>
  <si>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</si>
  <si>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</si>
  <si>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</si>
  <si>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</si>
  <si>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</si>
  <si>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</si>
  <si>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</si>
  <si>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</si>
  <si>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</si>
  <si>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</si>
  <si>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</si>
  <si>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</si>
  <si>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</si>
  <si>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</si>
  <si>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</si>
  <si>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</si>
  <si>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</si>
  <si>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</si>
  <si>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</si>
  <si>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</si>
  <si>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</si>
  <si>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</si>
  <si>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</si>
  <si>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</si>
  <si>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</si>
  <si>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</si>
  <si>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</si>
  <si>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</si>
  <si>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</si>
  <si>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</si>
  <si>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</si>
  <si>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</si>
  <si>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</si>
  <si>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</si>
  <si>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</si>
  <si>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</si>
  <si>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</si>
  <si>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</si>
  <si>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</si>
  <si>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</si>
  <si>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</si>
  <si>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</si>
  <si>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</si>
  <si>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</si>
  <si>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</si>
  <si>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</si>
  <si>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</si>
  <si>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</si>
  <si>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</si>
  <si>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</si>
  <si>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</si>
  <si>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</si>
  <si>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</si>
  <si>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</si>
  <si>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</si>
  <si>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</si>
  <si>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</si>
  <si>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</si>
  <si>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</si>
  <si>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</si>
  <si>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</si>
  <si>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</si>
  <si>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</si>
  <si>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</si>
  <si>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</si>
  <si>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</si>
  <si>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</si>
  <si>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</si>
  <si>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</si>
  <si>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</si>
  <si>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</si>
  <si>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</si>
  <si>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</si>
  <si>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</si>
  <si>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</si>
  <si>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</si>
  <si>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</si>
  <si>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</si>
  <si>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</si>
  <si>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</si>
  <si>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</si>
  <si>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</si>
  <si>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</si>
  <si>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</si>
  <si>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</si>
  <si>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</si>
  <si>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</si>
  <si>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</si>
  <si>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</si>
  <si>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</si>
  <si>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</si>
  <si>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</si>
  <si>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</si>
  <si>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</si>
  <si>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</si>
  <si>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</si>
  <si>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</si>
  <si>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</si>
  <si>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</si>
  <si>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</si>
  <si>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</si>
  <si>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</si>
  <si>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</si>
  <si>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</si>
  <si>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</si>
  <si>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</si>
  <si>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</si>
  <si>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</si>
  <si>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</si>
  <si>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</si>
  <si>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</si>
  <si>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</si>
  <si>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</si>
  <si>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</si>
  <si>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</si>
  <si>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</si>
  <si>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</si>
  <si>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</si>
  <si>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</si>
  <si>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</si>
  <si>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</si>
  <si>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</si>
  <si>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</si>
  <si>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</si>
  <si>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</si>
  <si>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</si>
  <si>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</si>
  <si>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</si>
  <si>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</si>
  <si>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</si>
  <si>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</si>
  <si>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</si>
  <si>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</si>
  <si>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</si>
  <si>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</si>
  <si>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</si>
  <si>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</si>
  <si>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</si>
  <si>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</si>
  <si>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</si>
  <si>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</si>
  <si>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</si>
  <si>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</si>
  <si>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</si>
  <si>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</si>
  <si>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</si>
  <si>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</si>
  <si>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</si>
  <si>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</si>
  <si>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</si>
  <si>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</si>
  <si>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</si>
  <si>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</si>
  <si>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</si>
  <si>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</si>
  <si>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</si>
  <si>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</si>
  <si>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</si>
  <si>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</si>
  <si>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</si>
  <si>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</si>
  <si>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</si>
  <si>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</si>
  <si>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</si>
  <si>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</si>
  <si>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</si>
  <si>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</si>
  <si>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</si>
  <si>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</si>
  <si>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</si>
  <si>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</si>
  <si>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</si>
  <si>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</si>
  <si>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</si>
  <si>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</si>
  <si>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</si>
  <si>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</si>
  <si>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</si>
  <si>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</si>
  <si>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</si>
  <si>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</si>
  <si>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</si>
  <si>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</si>
  <si>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</si>
  <si>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</si>
  <si>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</si>
  <si>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</si>
  <si>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</si>
  <si>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</si>
  <si>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</si>
  <si>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</si>
  <si>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</si>
  <si>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</si>
  <si>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</si>
  <si>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</si>
  <si>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</si>
  <si>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</si>
  <si>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</si>
  <si>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</si>
  <si>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</si>
  <si>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</si>
  <si>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</si>
  <si>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</si>
  <si>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</si>
  <si>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</si>
  <si>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</si>
  <si>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</si>
  <si>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</si>
  <si>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</si>
  <si>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</si>
  <si>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</si>
  <si>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</si>
  <si>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</si>
  <si>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</si>
  <si>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</si>
  <si>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</si>
  <si>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</si>
  <si>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</si>
  <si>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</si>
  <si>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</si>
  <si>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</si>
  <si>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</si>
  <si>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</si>
  <si>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</si>
  <si>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</si>
  <si>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</si>
  <si>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</si>
  <si>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</si>
  <si>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</si>
  <si>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</si>
  <si>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</si>
  <si>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</si>
  <si>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</si>
  <si>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</si>
  <si>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</si>
  <si>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</si>
  <si>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</si>
  <si>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</si>
  <si>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</si>
  <si>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</si>
  <si>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</si>
  <si>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</si>
  <si>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</si>
  <si>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</si>
  <si>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</si>
  <si>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</si>
  <si>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</si>
  <si>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</si>
  <si>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</si>
  <si>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</si>
  <si>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</si>
  <si>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</si>
  <si>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</si>
  <si>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</si>
  <si>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</si>
  <si>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</si>
  <si>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</si>
  <si>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</si>
  <si>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</si>
  <si>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</si>
  <si>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</si>
  <si>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</si>
  <si>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</si>
  <si>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</si>
  <si>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</si>
  <si>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</si>
  <si>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</si>
  <si>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</si>
  <si>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</si>
  <si>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</si>
  <si>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</si>
  <si>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</si>
  <si>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</si>
  <si>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</si>
  <si>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</si>
  <si>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</si>
  <si>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</si>
  <si>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</si>
  <si>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</si>
  <si>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</si>
  <si>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</si>
  <si>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</si>
  <si>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</si>
  <si>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</si>
  <si>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</si>
  <si>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</si>
  <si>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</si>
  <si>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</si>
  <si>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</si>
  <si>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</si>
  <si>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</si>
  <si>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</si>
  <si>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</si>
  <si>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</si>
  <si>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</si>
  <si>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</si>
  <si>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</si>
  <si>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</si>
  <si>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</si>
  <si>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</si>
  <si>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</si>
  <si>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</si>
  <si>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</si>
  <si>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</si>
  <si>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</si>
  <si>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</si>
  <si>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</si>
  <si>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</si>
  <si>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</si>
  <si>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</si>
  <si>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</si>
  <si>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</si>
  <si>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</si>
  <si>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</si>
  <si>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</si>
  <si>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</si>
  <si>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</si>
  <si>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</si>
  <si>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</si>
  <si>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</si>
  <si>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</si>
  <si>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</si>
  <si>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</si>
  <si>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</si>
  <si>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</si>
  <si>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</si>
  <si>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</si>
  <si>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</si>
  <si>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</si>
  <si>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</si>
  <si>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</si>
  <si>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</si>
  <si>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</si>
  <si>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</si>
  <si>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</si>
  <si>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</si>
  <si>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</si>
  <si>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</si>
  <si>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</si>
  <si>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</si>
  <si>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</si>
  <si>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</si>
  <si>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</si>
  <si>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</si>
  <si>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</si>
  <si>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</si>
  <si>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</si>
  <si>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</si>
  <si>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</si>
  <si>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</si>
  <si>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</si>
  <si>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</si>
  <si>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</si>
  <si>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</si>
  <si>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</si>
  <si>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</si>
  <si>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</si>
  <si>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</si>
  <si>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</si>
  <si>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</si>
  <si>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</si>
  <si>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</si>
  <si>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</si>
  <si>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</si>
  <si>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</si>
  <si>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</si>
  <si>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</si>
  <si>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</si>
  <si>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</si>
  <si>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</si>
  <si>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</si>
  <si>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</si>
  <si>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</si>
  <si>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</si>
  <si>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</si>
  <si>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</si>
  <si>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</si>
  <si>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</si>
  <si>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</si>
  <si>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</si>
  <si>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</si>
  <si>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</si>
  <si>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</si>
  <si>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</si>
  <si>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</si>
  <si>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</si>
  <si>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</si>
  <si>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</si>
  <si>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</si>
  <si>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</si>
  <si>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</si>
  <si>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</si>
  <si>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</si>
  <si>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</si>
  <si>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</si>
  <si>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</si>
  <si>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</si>
  <si>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</si>
  <si>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</si>
  <si>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</si>
  <si>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</si>
  <si>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</si>
  <si>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</si>
  <si>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</si>
  <si>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</si>
  <si>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</si>
  <si>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</si>
  <si>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</si>
  <si>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</si>
  <si>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</si>
  <si>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</si>
  <si>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</si>
  <si>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</si>
  <si>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</si>
  <si>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</si>
  <si>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</si>
  <si>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</si>
  <si>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</si>
  <si>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</si>
  <si>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</si>
  <si>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</si>
  <si>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</si>
  <si>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</si>
  <si>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</si>
  <si>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</si>
  <si>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</si>
  <si>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</si>
  <si>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</si>
  <si>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</si>
  <si>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</si>
  <si>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</si>
  <si>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</si>
  <si>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</si>
  <si>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</si>
  <si>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</si>
  <si>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</si>
  <si>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</si>
  <si>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</si>
  <si>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</si>
  <si>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</si>
  <si>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</si>
  <si>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</si>
  <si>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</si>
  <si>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</si>
  <si>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</si>
  <si>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</si>
  <si>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</si>
  <si>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</si>
  <si>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</si>
  <si>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</si>
  <si>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</si>
  <si>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</si>
  <si>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</si>
  <si>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</si>
  <si>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</si>
  <si>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</si>
  <si>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</si>
  <si>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</si>
  <si>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</si>
  <si>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</si>
  <si>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</si>
  <si>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</si>
  <si>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</si>
  <si>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</si>
  <si>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</si>
  <si>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</si>
  <si>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</si>
  <si>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</si>
  <si>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</si>
  <si>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</si>
  <si>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</si>
  <si>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</si>
  <si>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</si>
  <si>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</si>
  <si>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</si>
  <si>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</si>
  <si>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</si>
  <si>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</si>
  <si>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</si>
  <si>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</si>
  <si>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</si>
  <si>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</si>
  <si>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</si>
  <si>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</si>
  <si>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</si>
  <si>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</si>
  <si>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</si>
  <si>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</si>
  <si>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</si>
  <si>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</si>
  <si>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</si>
  <si>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</si>
  <si>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</si>
  <si>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</si>
  <si>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</si>
  <si>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</si>
  <si>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</si>
  <si>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</si>
  <si>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</si>
  <si>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</si>
  <si>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</si>
  <si>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</si>
  <si>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</si>
  <si>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</si>
  <si>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</si>
  <si>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</si>
  <si>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</si>
  <si>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</si>
  <si>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</si>
  <si>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</si>
  <si>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</si>
  <si>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</si>
  <si>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</si>
  <si>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</si>
  <si>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</si>
  <si>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</si>
  <si>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</si>
  <si>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</si>
  <si>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</si>
  <si>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</si>
  <si>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</si>
  <si>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</si>
  <si>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</si>
  <si>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</si>
  <si>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</si>
  <si>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</si>
  <si>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</si>
  <si>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</si>
  <si>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</si>
  <si>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</si>
  <si>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</si>
  <si>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</si>
  <si>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</si>
  <si>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</si>
  <si>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</si>
  <si>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</si>
  <si>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</si>
  <si>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</si>
  <si>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</si>
  <si>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</si>
  <si>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</si>
  <si>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</si>
  <si>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</si>
  <si>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</si>
  <si>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</si>
  <si>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</si>
  <si>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</si>
  <si>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</si>
  <si>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</si>
  <si>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</si>
  <si>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</si>
  <si>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</si>
  <si>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</si>
  <si>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</si>
  <si>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</si>
  <si>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</si>
  <si>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</si>
  <si>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</si>
  <si>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</si>
  <si>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</si>
  <si>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</si>
  <si>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</si>
  <si>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</si>
  <si>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</si>
  <si>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</si>
  <si>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</si>
  <si>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</si>
  <si>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</si>
  <si>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</si>
  <si>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</si>
  <si>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</si>
  <si>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</si>
  <si>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</si>
  <si>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</si>
  <si>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</si>
  <si>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</si>
  <si>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</si>
  <si>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</si>
  <si>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</si>
  <si>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</si>
  <si>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</si>
  <si>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</si>
  <si>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</si>
  <si>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</si>
  <si>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</si>
  <si>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</si>
  <si>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</si>
  <si>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</si>
  <si>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</si>
  <si>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</si>
  <si>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</si>
  <si>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</si>
  <si>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</si>
  <si>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</si>
  <si>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</si>
  <si>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</si>
  <si>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</si>
  <si>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</si>
  <si>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</si>
  <si>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</si>
  <si>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</si>
  <si>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</si>
  <si>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</si>
  <si>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</si>
  <si>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</si>
  <si>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</si>
  <si>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</si>
  <si>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</si>
  <si>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</si>
  <si>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</si>
  <si>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</si>
  <si>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</si>
  <si>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</si>
  <si>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</si>
  <si>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</si>
  <si>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</si>
  <si>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</si>
  <si>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</si>
  <si>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</si>
  <si>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</si>
  <si>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</si>
  <si>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</si>
  <si>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</si>
  <si>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</si>
  <si>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</si>
  <si>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</si>
  <si>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</si>
  <si>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</si>
  <si>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</si>
  <si>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</si>
  <si>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</si>
  <si>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</si>
  <si>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</si>
  <si>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</si>
  <si>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</si>
  <si>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</si>
  <si>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</si>
  <si>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</si>
  <si>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</si>
  <si>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</si>
  <si>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</si>
  <si>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</si>
  <si>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</si>
  <si>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</si>
  <si>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</si>
  <si>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</si>
  <si>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</si>
  <si>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</si>
  <si>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</si>
  <si>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</si>
  <si>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</si>
  <si>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</si>
  <si>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</si>
  <si>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</si>
  <si>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</si>
  <si>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</si>
  <si>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</si>
  <si>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</si>
  <si>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</si>
  <si>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</si>
  <si>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</si>
  <si>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</si>
  <si>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</si>
  <si>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</si>
  <si>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</si>
  <si>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</si>
  <si>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</si>
  <si>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</si>
  <si>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</si>
  <si>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</si>
  <si>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</si>
  <si>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</si>
  <si>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</si>
  <si>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</si>
  <si>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</si>
  <si>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</si>
  <si>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</si>
  <si>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</si>
  <si>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</si>
  <si>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</si>
  <si>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</si>
  <si>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</si>
  <si>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</si>
  <si>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</si>
  <si>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</si>
  <si>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</si>
  <si>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</si>
  <si>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</si>
  <si>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</si>
  <si>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</si>
  <si>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</si>
  <si>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</si>
  <si>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</si>
  <si>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</si>
  <si>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</si>
  <si>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</si>
  <si>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</si>
  <si>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</si>
  <si>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</si>
  <si>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</si>
  <si>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</si>
  <si>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</si>
  <si>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</si>
  <si>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</si>
  <si>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</si>
  <si>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</si>
  <si>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</si>
  <si>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</si>
  <si>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</si>
  <si>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</si>
  <si>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</si>
  <si>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</si>
  <si>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</si>
  <si>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</si>
  <si>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</si>
  <si>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</si>
  <si>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</si>
  <si>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</si>
  <si>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</si>
  <si>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</si>
  <si>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</si>
  <si>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</si>
  <si>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</si>
  <si>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</si>
  <si>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</si>
  <si>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</si>
  <si>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</si>
  <si>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</si>
  <si>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</si>
  <si>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</si>
  <si>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</si>
  <si>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</si>
  <si>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</si>
  <si>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</si>
  <si>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</si>
  <si>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</si>
  <si>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</si>
  <si>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</si>
  <si>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</si>
  <si>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</si>
  <si>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</si>
  <si>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</si>
  <si>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</si>
  <si>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</si>
  <si>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</si>
  <si>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</si>
  <si>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</si>
  <si>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</si>
  <si>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</si>
  <si>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</si>
  <si>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</si>
  <si>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</si>
  <si>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</si>
  <si>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</si>
  <si>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</si>
  <si>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</si>
  <si>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</si>
  <si>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</si>
  <si>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</si>
  <si>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</si>
  <si>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</si>
  <si>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</si>
  <si>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</si>
  <si>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</si>
  <si>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</si>
  <si>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</si>
  <si>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</si>
  <si>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</si>
  <si>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</si>
  <si>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</si>
  <si>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</si>
  <si>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</si>
  <si>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</si>
  <si>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</si>
  <si>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</si>
  <si>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</si>
  <si>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</si>
  <si>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</si>
  <si>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</si>
  <si>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</si>
  <si>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</si>
  <si>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</si>
  <si>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</si>
  <si>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</si>
  <si>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</si>
  <si>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</si>
  <si>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</si>
  <si>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</si>
  <si>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</si>
  <si>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</si>
  <si>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</si>
  <si>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</si>
  <si>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</si>
  <si>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</si>
  <si>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</si>
  <si>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</si>
  <si>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</si>
  <si>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</si>
  <si>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</si>
  <si>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</si>
  <si>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</si>
  <si>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</si>
  <si>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</si>
  <si>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</si>
  <si>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</si>
  <si>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</si>
  <si>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</si>
  <si>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</si>
  <si>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</si>
  <si>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</si>
  <si>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</si>
  <si>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</si>
  <si>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</si>
  <si>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</si>
  <si>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</si>
  <si>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</si>
  <si>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</si>
  <si>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</si>
  <si>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</si>
  <si>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</si>
  <si>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</si>
  <si>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</si>
  <si>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</si>
  <si>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</si>
  <si>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</si>
  <si>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</si>
  <si>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</si>
  <si>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</si>
  <si>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</si>
  <si>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</si>
  <si>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</si>
  <si>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</si>
  <si>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</si>
  <si>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</si>
  <si>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</si>
  <si>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</si>
  <si>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</si>
  <si>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</si>
  <si>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</si>
  <si>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</si>
  <si>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</si>
  <si>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</si>
  <si>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</si>
  <si>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</si>
  <si>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</si>
  <si>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</si>
  <si>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</si>
  <si>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</si>
  <si>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</si>
  <si>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</si>
  <si>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</si>
  <si>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</si>
  <si>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</si>
  <si>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</si>
  <si>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</si>
  <si>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</si>
  <si>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</si>
  <si>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</si>
  <si>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</si>
  <si>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</si>
  <si>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</si>
  <si>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</si>
  <si>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</si>
  <si>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</si>
  <si>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</si>
  <si>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</si>
  <si>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</si>
  <si>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</si>
  <si>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</si>
  <si>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</si>
  <si>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</si>
  <si>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</si>
  <si>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</si>
  <si>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</si>
  <si>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</si>
  <si>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</si>
  <si>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</si>
  <si>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</si>
  <si>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</si>
  <si>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</si>
  <si>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</si>
  <si>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</si>
  <si>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</si>
  <si>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</si>
  <si>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</si>
  <si>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</si>
  <si>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</si>
  <si>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</si>
  <si>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</si>
  <si>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</si>
  <si>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</si>
  <si>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</si>
  <si>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</si>
  <si>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</si>
  <si>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</si>
  <si>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</si>
  <si>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</si>
  <si>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</si>
  <si>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</si>
  <si>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</si>
  <si>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</si>
  <si>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</si>
  <si>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</si>
  <si>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</si>
  <si>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</si>
  <si>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</si>
  <si>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</si>
  <si>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</si>
  <si>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</si>
  <si>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</si>
  <si>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</si>
  <si>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</si>
  <si>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</si>
  <si>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</si>
  <si>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</si>
  <si>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</si>
  <si>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</si>
  <si>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</si>
  <si>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</si>
  <si>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</si>
  <si>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</si>
  <si>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</si>
  <si>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</si>
  <si>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</si>
  <si>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</si>
  <si>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</si>
  <si>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</si>
  <si>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</si>
  <si>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</si>
  <si>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</si>
  <si>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</si>
  <si>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</si>
  <si>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</si>
  <si>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</si>
  <si>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</si>
  <si>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</si>
  <si>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</si>
  <si>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</si>
  <si>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</si>
  <si>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</si>
  <si>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</si>
  <si>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</si>
  <si>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</si>
  <si>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</si>
  <si>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</si>
  <si>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</si>
  <si>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</si>
  <si>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</si>
  <si>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</si>
  <si>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</si>
  <si>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</si>
  <si>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</si>
  <si>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</si>
  <si>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</si>
  <si>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</si>
  <si>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</si>
  <si>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</si>
  <si>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</si>
  <si>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</si>
  <si>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</si>
  <si>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</si>
  <si>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</si>
  <si>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</si>
  <si>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</si>
  <si>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</si>
  <si>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</si>
  <si>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</si>
  <si>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</si>
  <si>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</si>
  <si>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</si>
  <si>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</si>
  <si>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</si>
  <si>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</si>
  <si>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</si>
  <si>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</si>
  <si>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</si>
  <si>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</si>
  <si>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</si>
  <si>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</si>
  <si>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</si>
  <si>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</si>
  <si>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</si>
  <si>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</si>
  <si>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</si>
  <si>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</si>
  <si>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</si>
  <si>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</si>
  <si>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</si>
  <si>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</si>
  <si>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</si>
  <si>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</si>
  <si>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</si>
  <si>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</si>
  <si>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</si>
  <si>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</si>
  <si>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</si>
  <si>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</si>
  <si>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</si>
  <si>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</si>
  <si>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</si>
  <si>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</si>
  <si>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</si>
  <si>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</si>
  <si>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</si>
  <si>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</si>
  <si>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</si>
  <si>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</si>
  <si>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</si>
  <si>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</si>
  <si>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</si>
  <si>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</si>
  <si>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</si>
  <si>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</si>
  <si>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</si>
  <si>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</si>
  <si>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</si>
  <si>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</si>
  <si>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</si>
  <si>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</si>
  <si>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</si>
  <si>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</si>
  <si>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</si>
  <si>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</si>
  <si>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</si>
  <si>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</si>
  <si>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</si>
  <si>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</si>
  <si>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</si>
  <si>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</si>
  <si>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</si>
  <si>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</si>
  <si>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</si>
  <si>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</si>
  <si>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</si>
  <si>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</si>
  <si>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</si>
  <si>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</si>
  <si>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</si>
  <si>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</si>
  <si>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</si>
  <si>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</si>
  <si>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</si>
  <si>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</si>
  <si>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</si>
  <si>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</si>
  <si>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</si>
  <si>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</si>
  <si>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</si>
  <si>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</si>
  <si>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</si>
  <si>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</si>
  <si>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</si>
  <si>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</si>
  <si>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</si>
  <si>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</si>
  <si>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</si>
  <si>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</si>
  <si>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</si>
  <si>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</si>
  <si>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</si>
  <si>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</si>
  <si>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</si>
  <si>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</si>
  <si>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</si>
  <si>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</si>
  <si>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</si>
  <si>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</si>
  <si>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</si>
  <si>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</si>
  <si>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</si>
  <si>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</si>
  <si>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</si>
  <si>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</si>
  <si>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</si>
  <si>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</si>
  <si>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</si>
  <si>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</si>
  <si>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</si>
  <si>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</si>
  <si>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</si>
  <si>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</si>
  <si>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</si>
  <si>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</si>
  <si>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</si>
  <si>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</si>
  <si>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</si>
  <si>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</si>
  <si>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</si>
  <si>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</si>
  <si>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</si>
  <si>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</si>
  <si>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</si>
  <si>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</si>
  <si>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</si>
  <si>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</si>
  <si>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</si>
  <si>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</si>
  <si>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</si>
  <si>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</si>
  <si>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</si>
  <si>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</si>
  <si>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</si>
  <si>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</si>
  <si>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</si>
  <si>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</si>
  <si>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</si>
  <si>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</si>
  <si>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</si>
  <si>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</si>
  <si>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</si>
  <si>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</si>
  <si>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</si>
  <si>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</si>
  <si>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</si>
  <si>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</si>
  <si>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</si>
  <si>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</si>
  <si>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</si>
  <si>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</si>
  <si>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</si>
  <si>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</si>
  <si>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</si>
  <si>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</si>
  <si>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</si>
  <si>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</si>
  <si>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</si>
  <si>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</si>
  <si>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</si>
  <si>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</si>
  <si>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</si>
  <si>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</si>
  <si>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</si>
  <si>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</si>
  <si>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</si>
  <si>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</si>
  <si>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</si>
  <si>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</si>
  <si>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</si>
  <si>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</si>
  <si>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</si>
  <si>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</si>
  <si>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</si>
  <si>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</si>
  <si>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</si>
  <si>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</si>
  <si>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</si>
  <si>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</si>
  <si>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</si>
  <si>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</si>
  <si>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</si>
  <si>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</si>
  <si>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</si>
  <si>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</si>
  <si>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</si>
  <si>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</si>
  <si>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</si>
  <si>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</si>
  <si>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</si>
  <si>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</si>
  <si>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</si>
  <si>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</si>
  <si>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</si>
  <si>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</si>
  <si>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</si>
  <si>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</si>
  <si>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</si>
  <si>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</si>
  <si>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</si>
  <si>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</si>
  <si>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</si>
  <si>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</si>
  <si>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</si>
  <si>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</si>
  <si>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</si>
  <si>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</si>
  <si>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</si>
  <si>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</si>
  <si>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</si>
  <si>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</si>
  <si>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</si>
  <si>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</si>
  <si>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</si>
  <si>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</si>
  <si>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</si>
  <si>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</si>
  <si>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</si>
  <si>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</si>
  <si>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</si>
  <si>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</si>
  <si>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</si>
  <si>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</si>
  <si>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</si>
  <si>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</si>
  <si>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</si>
  <si>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</si>
  <si>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</si>
  <si>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</si>
  <si>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</si>
  <si>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</si>
  <si>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</si>
  <si>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</si>
  <si>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</si>
  <si>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</si>
  <si>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</si>
  <si>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</si>
  <si>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</si>
  <si>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</si>
  <si>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</si>
  <si>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</si>
  <si>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</si>
  <si>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</si>
  <si>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</si>
  <si>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</si>
  <si>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</si>
  <si>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</si>
  <si>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</si>
  <si>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</si>
  <si>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</si>
  <si>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</si>
  <si>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</si>
  <si>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</si>
  <si>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</si>
  <si>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</si>
  <si>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</si>
  <si>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</si>
  <si>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</si>
  <si>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</si>
  <si>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</si>
  <si>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</si>
  <si>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</si>
  <si>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</si>
  <si>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</si>
  <si>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</si>
  <si>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</si>
  <si>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</si>
  <si>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</si>
  <si>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</si>
  <si>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</si>
  <si>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</si>
  <si>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</si>
  <si>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</si>
  <si>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</si>
  <si>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</si>
  <si>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</si>
  <si>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</si>
  <si>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</si>
  <si>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</si>
  <si>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</si>
  <si>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</si>
  <si>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</si>
  <si>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</si>
  <si>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</si>
  <si>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</si>
  <si>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</si>
  <si>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</si>
  <si>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</si>
  <si>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</si>
  <si>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</si>
  <si>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</si>
  <si>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</si>
  <si>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</si>
  <si>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</si>
  <si>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</si>
  <si>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</si>
  <si>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</si>
  <si>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</si>
  <si>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</si>
  <si>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</si>
  <si>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</si>
  <si>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</si>
  <si>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</si>
  <si>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</si>
  <si>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</si>
  <si>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</si>
  <si>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</si>
  <si>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</si>
  <si>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</si>
  <si>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</si>
  <si>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</si>
  <si>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</si>
  <si>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</si>
  <si>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</si>
  <si>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</si>
  <si>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</si>
  <si>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</si>
  <si>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</si>
  <si>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</si>
  <si>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</si>
  <si>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</si>
  <si>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</si>
  <si>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</si>
  <si>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</si>
  <si>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</si>
  <si>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</si>
  <si>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</si>
  <si>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</si>
  <si>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</si>
  <si>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</si>
  <si>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</si>
  <si>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</si>
  <si>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</si>
  <si>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</si>
  <si>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</si>
  <si>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</si>
  <si>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</si>
  <si>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</si>
  <si>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</si>
  <si>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</si>
  <si>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</si>
  <si>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</si>
  <si>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</si>
  <si>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</si>
  <si>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</si>
  <si>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</si>
  <si>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</si>
  <si>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</si>
  <si>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</si>
  <si>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</si>
  <si>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</si>
  <si>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</si>
  <si>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</si>
  <si>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</si>
  <si>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</si>
  <si>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</si>
  <si>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</si>
  <si>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</si>
  <si>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</si>
  <si>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</si>
  <si>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</si>
  <si>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</si>
  <si>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</si>
  <si>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</si>
  <si>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</si>
  <si>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</si>
  <si>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</si>
  <si>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</si>
  <si>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</si>
  <si>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</si>
  <si>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</si>
  <si>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</si>
  <si>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</si>
  <si>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</si>
  <si>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</si>
  <si>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</si>
  <si>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</si>
  <si>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</si>
  <si>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</si>
  <si>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</si>
  <si>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</si>
  <si>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</si>
  <si>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</si>
  <si>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</si>
  <si>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</si>
  <si>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</si>
  <si>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</si>
  <si>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</si>
  <si>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</si>
  <si>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</si>
  <si>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</si>
  <si>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</si>
  <si>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</si>
  <si>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</si>
  <si>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</si>
  <si>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</si>
  <si>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</si>
  <si>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</si>
  <si>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</si>
  <si>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</si>
  <si>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</si>
  <si>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</si>
  <si>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</si>
  <si>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</si>
  <si>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</si>
  <si>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</si>
  <si>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</si>
  <si>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</si>
  <si>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</si>
  <si>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</si>
  <si>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</si>
  <si>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</si>
  <si>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</si>
  <si>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</si>
  <si>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</si>
  <si>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</si>
  <si>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</si>
  <si>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</si>
  <si>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</si>
  <si>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</si>
  <si>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</si>
  <si>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</si>
  <si>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</si>
  <si>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</si>
  <si>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</si>
  <si>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</si>
  <si>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</si>
  <si>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</si>
  <si>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</si>
  <si>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</si>
  <si>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</si>
  <si>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</si>
  <si>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</si>
  <si>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</si>
  <si>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</si>
  <si>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</si>
  <si>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</si>
  <si>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</si>
  <si>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</si>
  <si>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</si>
  <si>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</si>
  <si>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</si>
  <si>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</si>
  <si>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</si>
  <si>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</si>
  <si>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</si>
  <si>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</si>
  <si>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</si>
  <si>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</si>
  <si>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</si>
  <si>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</si>
  <si>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</si>
  <si>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</si>
  <si>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</si>
  <si>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</si>
  <si>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</si>
  <si>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</si>
  <si>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</si>
  <si>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</si>
  <si>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</si>
  <si>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</si>
  <si>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</si>
  <si>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</si>
  <si>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</si>
  <si>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</si>
  <si>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</si>
  <si>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</si>
  <si>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</si>
  <si>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</si>
  <si>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</si>
  <si>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</si>
  <si>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</si>
  <si>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</si>
  <si>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</si>
  <si>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</si>
  <si>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</si>
  <si>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</si>
  <si>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</si>
  <si>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</si>
  <si>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</si>
  <si>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</si>
  <si>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</si>
  <si>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</si>
  <si>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</si>
  <si>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</si>
  <si>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</si>
  <si>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</si>
  <si>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</si>
  <si>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</si>
  <si>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</si>
  <si>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</si>
  <si>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</si>
  <si>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</si>
  <si>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</si>
  <si>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</si>
  <si>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</si>
  <si>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</si>
  <si>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</si>
  <si>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</si>
  <si>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</si>
  <si>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</si>
  <si>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</si>
  <si>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</si>
  <si>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</si>
  <si>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</si>
  <si>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</si>
  <si>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</si>
  <si>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</si>
  <si>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</si>
  <si>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</si>
  <si>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</si>
  <si>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</si>
  <si>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</si>
  <si>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</si>
  <si>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</si>
  <si>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</si>
  <si>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</si>
  <si>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</si>
  <si>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</si>
  <si>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</si>
  <si>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</si>
  <si>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</si>
  <si>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</si>
  <si>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</si>
  <si>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</si>
  <si>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</si>
  <si>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</si>
  <si>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</si>
  <si>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</si>
  <si>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</si>
  <si>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</si>
  <si>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</si>
  <si>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</si>
  <si>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</si>
  <si>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</si>
  <si>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</si>
  <si>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</si>
  <si>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</si>
  <si>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</si>
  <si>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</si>
  <si>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</si>
  <si>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</si>
  <si>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</si>
  <si>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</si>
  <si>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</si>
  <si>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</si>
  <si>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</si>
  <si>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</si>
  <si>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</si>
  <si>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</si>
  <si>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</si>
  <si>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</si>
  <si>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</si>
  <si>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</si>
  <si>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</si>
  <si>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</si>
  <si>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</si>
  <si>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</si>
  <si>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</si>
  <si>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</si>
  <si>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</si>
  <si>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</si>
  <si>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</si>
  <si>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</si>
  <si>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</si>
  <si>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</si>
  <si>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</si>
  <si>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</si>
  <si>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</si>
  <si>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</si>
  <si>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</si>
  <si>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</si>
  <si>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</si>
  <si>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</si>
  <si>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</si>
  <si>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</si>
  <si>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</si>
  <si>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</si>
  <si>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</si>
  <si>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</si>
  <si>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</si>
  <si>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</si>
  <si>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</si>
  <si>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</si>
  <si>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</si>
  <si>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</si>
  <si>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</si>
  <si>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</si>
  <si>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</si>
  <si>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</si>
  <si>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</si>
  <si>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</si>
  <si>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</si>
  <si>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</si>
  <si>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</si>
  <si>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</si>
  <si>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</si>
  <si>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</si>
  <si>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</si>
  <si>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</si>
  <si>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</si>
  <si>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</si>
  <si>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</si>
  <si>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</si>
  <si>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</si>
  <si>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</si>
  <si>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</si>
  <si>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</si>
  <si>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</si>
  <si>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</si>
  <si>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</si>
  <si>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</si>
  <si>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</si>
  <si>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</si>
  <si>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</si>
  <si>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</si>
  <si>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</si>
  <si>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</si>
  <si>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</si>
  <si>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</si>
  <si>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</si>
  <si>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</si>
  <si>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</si>
  <si>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</si>
  <si>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</si>
  <si>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</si>
  <si>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</si>
  <si>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</si>
  <si>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</si>
  <si>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</si>
  <si>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</si>
  <si>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</si>
  <si>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</si>
  <si>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</si>
  <si>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</si>
  <si>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</si>
  <si>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</si>
  <si>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</si>
  <si>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</si>
  <si>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</si>
  <si>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</si>
  <si>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</si>
  <si>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</si>
  <si>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</si>
  <si>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</si>
  <si>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</si>
  <si>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</si>
  <si>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</si>
  <si>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</si>
  <si>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</si>
  <si>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</si>
  <si>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</si>
  <si>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</si>
  <si>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</si>
  <si>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</si>
  <si>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</si>
  <si>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</si>
  <si>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</si>
  <si>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</si>
  <si>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</si>
  <si>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</si>
  <si>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</si>
  <si>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</si>
  <si>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</si>
  <si>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</si>
  <si>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</si>
  <si>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</si>
  <si>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</si>
  <si>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</si>
  <si>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</si>
  <si>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</si>
  <si>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</si>
  <si>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</si>
  <si>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</si>
  <si>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</si>
  <si>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</si>
  <si>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</si>
  <si>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</si>
  <si>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</si>
  <si>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</si>
  <si>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</si>
  <si>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</si>
  <si>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</si>
  <si>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</si>
  <si>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</si>
  <si>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</si>
  <si>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</si>
  <si>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</si>
  <si>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</si>
  <si>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</si>
  <si>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</si>
  <si>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</si>
  <si>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</si>
  <si>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</si>
  <si>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</si>
  <si>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</si>
  <si>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</si>
  <si>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</si>
  <si>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</si>
  <si>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</si>
  <si>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</si>
  <si>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</si>
  <si>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</si>
  <si>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</si>
  <si>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</si>
  <si>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</si>
  <si>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</si>
  <si>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</si>
  <si>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</si>
  <si>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</si>
  <si>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</si>
  <si>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</si>
  <si>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</si>
  <si>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</si>
  <si>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</si>
  <si>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</si>
  <si>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</si>
  <si>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</si>
  <si>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</si>
  <si>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</si>
  <si>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</si>
  <si>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</si>
  <si>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</si>
  <si>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</si>
  <si>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</si>
  <si>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</si>
  <si>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</si>
  <si>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</si>
  <si>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</si>
  <si>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</si>
  <si>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</si>
  <si>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</si>
  <si>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</si>
  <si>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</si>
  <si>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</si>
  <si>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</si>
  <si>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</si>
  <si>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</si>
  <si>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</si>
  <si>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</si>
  <si>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</si>
  <si>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</si>
  <si>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</si>
  <si>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</si>
  <si>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</si>
  <si>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</si>
  <si>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</si>
  <si>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</si>
  <si>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</si>
  <si>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</si>
  <si>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</si>
  <si>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</si>
  <si>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</si>
  <si>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</si>
  <si>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</si>
  <si>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</si>
  <si>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</si>
  <si>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</si>
  <si>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</si>
  <si>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</si>
  <si>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</si>
  <si>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</si>
  <si>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</si>
  <si>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</si>
  <si>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</si>
  <si>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</si>
  <si>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</si>
  <si>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</si>
  <si>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</si>
  <si>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</si>
  <si>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</si>
  <si>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</si>
  <si>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</si>
  <si>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</si>
  <si>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</si>
  <si>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</si>
  <si>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</si>
  <si>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</si>
  <si>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</si>
  <si>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</si>
  <si>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</si>
  <si>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</si>
  <si>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</si>
  <si>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</si>
  <si>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</si>
  <si>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</si>
  <si>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</si>
  <si>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</si>
  <si>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</si>
  <si>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</si>
  <si>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</si>
  <si>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</si>
  <si>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</si>
  <si>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</si>
  <si>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</si>
  <si>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</si>
  <si>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</si>
  <si>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</si>
  <si>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</si>
  <si>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</si>
  <si>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</si>
  <si>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</si>
  <si>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</si>
  <si>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</si>
  <si>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</si>
  <si>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</si>
  <si>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</si>
  <si>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</si>
  <si>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</si>
  <si>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</si>
  <si>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</si>
  <si>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</si>
  <si>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</si>
  <si>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</si>
  <si>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</si>
  <si>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</si>
  <si>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</si>
  <si>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</si>
  <si>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</si>
  <si>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</si>
  <si>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</si>
  <si>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</si>
  <si>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</si>
  <si>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</si>
  <si>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</si>
  <si>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</si>
  <si>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</si>
  <si>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</si>
  <si>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</si>
  <si>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</si>
  <si>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</si>
  <si>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</si>
  <si>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</si>
  <si>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</si>
  <si>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</si>
  <si>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</si>
  <si>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</si>
  <si>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</si>
  <si>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</si>
  <si>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</si>
  <si>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</si>
  <si>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</si>
  <si>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</si>
  <si>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</si>
  <si>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</si>
  <si>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</si>
  <si>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</si>
  <si>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</si>
  <si>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</si>
  <si>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</si>
  <si>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</si>
  <si>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</si>
  <si>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</si>
  <si>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</si>
  <si>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</si>
  <si>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</si>
  <si>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</si>
  <si>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</si>
  <si>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</si>
  <si>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</si>
  <si>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</si>
  <si>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</si>
  <si>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</si>
  <si>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</si>
  <si>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</si>
  <si>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</si>
  <si>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</si>
  <si>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</si>
  <si>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</si>
  <si>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</si>
  <si>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</si>
  <si>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</si>
  <si>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</si>
  <si>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</si>
  <si>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</si>
  <si>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</si>
  <si>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</si>
  <si>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</si>
  <si>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</si>
  <si>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</si>
  <si>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</si>
  <si>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</si>
  <si>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</si>
  <si>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</si>
  <si>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</si>
  <si>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</si>
  <si>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</si>
  <si>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</si>
  <si>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</si>
  <si>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</si>
  <si>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</si>
  <si>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</si>
  <si>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</si>
  <si>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</si>
  <si>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</si>
  <si>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</si>
  <si>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</si>
  <si>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</si>
  <si>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</si>
  <si>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</si>
  <si>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</si>
  <si>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</si>
  <si>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</si>
  <si>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</si>
  <si>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</si>
  <si>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</si>
  <si>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</si>
  <si>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</si>
  <si>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</si>
  <si>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</si>
  <si>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</si>
  <si>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</si>
  <si>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</si>
  <si>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</si>
  <si>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</si>
  <si>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</si>
  <si>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</si>
  <si>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</si>
  <si>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</si>
  <si>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</si>
  <si>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</si>
  <si>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</si>
  <si>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</si>
  <si>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</si>
  <si>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</si>
  <si>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</si>
  <si>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</si>
  <si>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</si>
  <si>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</si>
  <si>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</si>
  <si>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</si>
  <si>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</si>
  <si>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</si>
  <si>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</si>
  <si>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</si>
  <si>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</si>
  <si>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</si>
  <si>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</si>
  <si>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</si>
  <si>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</si>
  <si>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</si>
  <si>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</si>
  <si>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</si>
  <si>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</si>
  <si>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</si>
  <si>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</si>
  <si>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</si>
  <si>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</si>
  <si>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</si>
  <si>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</si>
  <si>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</si>
  <si>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</si>
  <si>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</si>
  <si>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</si>
  <si>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</si>
  <si>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</si>
  <si>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</si>
  <si>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</si>
  <si>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</si>
  <si>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</si>
  <si>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</si>
  <si>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</si>
  <si>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</si>
  <si>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</si>
  <si>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</si>
  <si>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</si>
  <si>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</si>
  <si>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</si>
  <si>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</si>
  <si>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</si>
  <si>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</si>
  <si>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</si>
  <si>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</si>
  <si>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</si>
  <si>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</si>
  <si>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</si>
  <si>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</si>
  <si>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</si>
  <si>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</si>
  <si>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</si>
  <si>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</si>
  <si>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</si>
  <si>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</si>
  <si>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</si>
  <si>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</si>
  <si>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</si>
  <si>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</si>
  <si>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</si>
  <si>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</si>
  <si>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</si>
  <si>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</si>
  <si>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</si>
  <si>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</si>
  <si>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</si>
  <si>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</si>
  <si>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</si>
  <si>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</si>
  <si>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</si>
  <si>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</si>
  <si>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</si>
  <si>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</si>
  <si>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</si>
  <si>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</si>
  <si>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</si>
  <si>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</si>
  <si>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</si>
  <si>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</si>
  <si>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</si>
  <si>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</si>
  <si>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</si>
  <si>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</si>
  <si>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</si>
  <si>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</si>
  <si>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</si>
  <si>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</si>
  <si>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</si>
  <si>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</si>
  <si>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</si>
  <si>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</si>
  <si>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</si>
  <si>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</si>
  <si>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</si>
  <si>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</si>
  <si>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</si>
  <si>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</si>
  <si>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</si>
  <si>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</si>
  <si>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</si>
  <si>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</si>
  <si>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</si>
  <si>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</si>
  <si>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</si>
  <si>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</si>
  <si>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</si>
  <si>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</si>
  <si>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</si>
  <si>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</si>
  <si>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</si>
  <si>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</si>
  <si>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</si>
  <si>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</si>
  <si>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</si>
  <si>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</si>
  <si>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</si>
  <si>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</si>
  <si>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</si>
  <si>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</si>
  <si>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</si>
  <si>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</si>
  <si>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</si>
  <si>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</si>
  <si>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</si>
  <si>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</si>
  <si>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</si>
  <si>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</si>
  <si>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</si>
  <si>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</si>
  <si>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</si>
  <si>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</si>
  <si>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</si>
  <si>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</si>
  <si>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</si>
  <si>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</si>
  <si>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</si>
  <si>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</si>
  <si>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</si>
  <si>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</si>
  <si>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</si>
  <si>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</si>
  <si>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</si>
  <si>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</si>
  <si>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</si>
  <si>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</si>
  <si>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</si>
  <si>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</si>
  <si>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</si>
  <si>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</si>
  <si>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</si>
  <si>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</si>
  <si>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</si>
  <si>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</si>
  <si>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</si>
  <si>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</si>
  <si>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</si>
  <si>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</si>
  <si>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</si>
  <si>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</si>
  <si>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</si>
  <si>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</si>
  <si>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</si>
  <si>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</si>
  <si>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</si>
  <si>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</si>
  <si>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</si>
  <si>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</si>
  <si>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</si>
  <si>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</si>
  <si>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</si>
  <si>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</si>
  <si>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</si>
  <si>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</si>
  <si>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</si>
  <si>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</si>
  <si>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</si>
  <si>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</si>
  <si>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</si>
  <si>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</si>
  <si>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</si>
  <si>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</si>
  <si>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</si>
  <si>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</si>
  <si>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</si>
  <si>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</si>
  <si>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</si>
  <si>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</si>
  <si>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</si>
  <si>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</si>
  <si>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</si>
  <si>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</si>
  <si>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</si>
  <si>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</si>
  <si>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</si>
  <si>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</si>
  <si>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</si>
  <si>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</si>
  <si>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</si>
  <si>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</si>
  <si>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</si>
  <si>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</si>
  <si>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</si>
  <si>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</si>
  <si>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</si>
  <si>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</si>
  <si>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</si>
  <si>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</si>
  <si>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</si>
  <si>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</si>
  <si>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</si>
  <si>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</si>
  <si>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</si>
  <si>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</si>
  <si>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</si>
  <si>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</si>
  <si>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</si>
  <si>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</si>
  <si>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</si>
  <si>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</si>
  <si>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</si>
  <si>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</si>
  <si>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</si>
  <si>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</si>
  <si>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</si>
  <si>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</si>
  <si>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</si>
  <si>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</si>
  <si>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</si>
  <si>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</si>
  <si>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</si>
  <si>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</si>
  <si>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</si>
  <si>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</si>
  <si>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</si>
  <si>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</si>
  <si>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</si>
  <si>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</si>
  <si>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</si>
  <si>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</si>
  <si>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</si>
  <si>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</si>
  <si>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</si>
  <si>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</si>
  <si>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</si>
  <si>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</si>
  <si>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</si>
  <si>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</si>
  <si>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</si>
  <si>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</si>
  <si>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</si>
  <si>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</si>
  <si>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</si>
  <si>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</si>
  <si>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</si>
  <si>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</si>
  <si>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</si>
  <si>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</si>
  <si>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</si>
  <si>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</si>
  <si>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</si>
  <si>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</si>
  <si>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</si>
  <si>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</si>
  <si>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</si>
  <si>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</si>
  <si>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</si>
  <si>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</si>
  <si>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</si>
  <si>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</si>
  <si>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</si>
  <si>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</si>
  <si>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</si>
  <si>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</si>
  <si>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</si>
  <si>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</si>
  <si>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</si>
  <si>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</si>
  <si>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</si>
  <si>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</si>
  <si>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</si>
  <si>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</si>
  <si>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</si>
  <si>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</si>
  <si>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</si>
  <si>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</si>
  <si>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</si>
  <si>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</si>
  <si>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</si>
  <si>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</si>
  <si>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</si>
  <si>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</si>
  <si>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</si>
  <si>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</si>
  <si>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</si>
  <si>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</si>
  <si>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</si>
  <si>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</si>
  <si>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</si>
  <si>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</si>
  <si>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</si>
  <si>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</si>
  <si>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</si>
  <si>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</si>
  <si>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</si>
  <si>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</si>
  <si>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</si>
  <si>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</si>
  <si>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</si>
  <si>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</si>
  <si>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</si>
  <si>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</si>
  <si>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</si>
  <si>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</si>
  <si>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</si>
  <si>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</si>
  <si>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</si>
  <si>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</si>
  <si>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</si>
  <si>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</si>
  <si>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</si>
  <si>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</si>
  <si>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</si>
  <si>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</si>
  <si>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</si>
  <si>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</si>
  <si>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</si>
  <si>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</si>
  <si>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</si>
  <si>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</si>
  <si>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</si>
  <si>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</si>
  <si>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</si>
  <si>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</si>
  <si>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</si>
  <si>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</si>
  <si>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</si>
  <si>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</si>
  <si>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</si>
  <si>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</si>
  <si>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</si>
  <si>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</si>
  <si>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</si>
  <si>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</si>
  <si>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</si>
  <si>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</si>
  <si>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</si>
  <si>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</si>
  <si>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</si>
  <si>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</si>
  <si>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</si>
  <si>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</si>
  <si>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</si>
  <si>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</si>
  <si>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</si>
  <si>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</si>
  <si>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</si>
  <si>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</si>
  <si>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</si>
  <si>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</si>
  <si>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</si>
  <si>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</si>
  <si>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</si>
  <si>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</si>
  <si>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</si>
  <si>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</si>
  <si>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</si>
  <si>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</si>
  <si>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</si>
  <si>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</si>
  <si>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</si>
  <si>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</si>
  <si>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</si>
  <si>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</si>
  <si>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</si>
  <si>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</si>
  <si>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</si>
  <si>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</si>
  <si>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</si>
  <si>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</si>
  <si>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</si>
  <si>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</si>
  <si>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</si>
  <si>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</si>
  <si>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</si>
  <si>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</si>
  <si>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</si>
  <si>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</si>
  <si>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</si>
  <si>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</si>
  <si>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</si>
  <si>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</si>
  <si>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</si>
  <si>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</si>
  <si>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</si>
  <si>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</si>
  <si>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</si>
  <si>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</si>
  <si>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</si>
  <si>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</si>
  <si>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</si>
  <si>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</si>
  <si>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</si>
  <si>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</si>
  <si>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</si>
  <si>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</si>
  <si>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</si>
  <si>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</si>
  <si>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</si>
  <si>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</si>
  <si>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</si>
  <si>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</si>
  <si>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</si>
  <si>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</si>
  <si>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</si>
  <si>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</si>
  <si>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</si>
  <si>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</si>
  <si>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</si>
  <si>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</si>
  <si>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</si>
  <si>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</si>
  <si>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</si>
  <si>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</si>
  <si>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</si>
  <si>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</si>
  <si>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</si>
  <si>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</si>
  <si>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</si>
  <si>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</si>
  <si>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</si>
  <si>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</si>
  <si>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</si>
  <si>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</si>
  <si>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</si>
  <si>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</si>
  <si>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</si>
  <si>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</si>
  <si>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</si>
  <si>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</si>
  <si>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</si>
  <si>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</si>
  <si>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</si>
  <si>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</si>
  <si>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</si>
  <si>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</si>
  <si>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</si>
  <si>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</si>
  <si>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</si>
  <si>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</si>
  <si>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</si>
  <si>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</si>
  <si>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</si>
  <si>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</si>
  <si>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</si>
  <si>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</si>
  <si>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</si>
  <si>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</si>
  <si>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</si>
  <si>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</si>
  <si>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</si>
  <si>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</si>
  <si>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</si>
  <si>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</si>
  <si>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</si>
  <si>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</si>
  <si>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</si>
  <si>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</si>
  <si>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</si>
  <si>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</si>
  <si>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</si>
  <si>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</si>
  <si>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</si>
  <si>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</si>
  <si>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</si>
  <si>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</si>
  <si>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</si>
  <si>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</si>
  <si>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</si>
  <si>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</si>
  <si>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</si>
  <si>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</si>
  <si>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</si>
  <si>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</si>
  <si>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</si>
  <si>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</si>
  <si>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</si>
  <si>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</si>
  <si>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</si>
  <si>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</si>
  <si>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</si>
  <si>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</si>
  <si>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</si>
  <si>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</si>
  <si>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</si>
  <si>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</si>
  <si>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</si>
  <si>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</si>
  <si>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</si>
  <si>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</si>
  <si>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</si>
  <si>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</si>
  <si>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</si>
  <si>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</si>
  <si>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</si>
  <si>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</si>
  <si>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</si>
  <si>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</si>
  <si>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</si>
  <si>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</si>
  <si>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</si>
  <si>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</si>
  <si>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</si>
  <si>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</si>
  <si>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</si>
  <si>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</si>
  <si>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</si>
  <si>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</si>
  <si>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</si>
  <si>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</si>
  <si>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</si>
  <si>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</si>
  <si>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</si>
  <si>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</si>
  <si>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</si>
  <si>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</si>
  <si>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</si>
  <si>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</si>
  <si>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</si>
  <si>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</si>
  <si>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</si>
  <si>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</si>
  <si>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</si>
  <si>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</si>
  <si>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</si>
  <si>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</si>
  <si>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</si>
  <si>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</si>
  <si>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</si>
  <si>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</si>
  <si>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</si>
  <si>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</si>
  <si>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</si>
  <si>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</si>
  <si>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</si>
  <si>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</si>
  <si>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</si>
  <si>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</si>
  <si>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</si>
  <si>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</si>
  <si>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</si>
  <si>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</si>
  <si>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</si>
  <si>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</si>
  <si>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</si>
  <si>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</si>
  <si>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</si>
  <si>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</si>
  <si>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</si>
  <si>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</si>
  <si>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</si>
  <si>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</si>
  <si>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</si>
  <si>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</si>
  <si>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</si>
  <si>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</si>
  <si>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</si>
  <si>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</si>
  <si>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</si>
  <si>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</si>
  <si>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</si>
  <si>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</si>
  <si>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</si>
  <si>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</si>
  <si>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</si>
  <si>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</si>
  <si>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</si>
  <si>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</si>
  <si>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</si>
  <si>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</si>
  <si>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</si>
  <si>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</si>
  <si>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</si>
  <si>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</si>
  <si>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</si>
  <si>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</si>
  <si>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</si>
  <si>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</si>
  <si>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</si>
  <si>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</si>
  <si>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</si>
  <si>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</si>
  <si>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</si>
  <si>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</si>
  <si>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</si>
  <si>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</si>
  <si>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</si>
  <si>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</si>
  <si>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</si>
  <si>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</si>
  <si>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</si>
  <si>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</si>
  <si>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</si>
  <si>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</si>
  <si>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</si>
  <si>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</si>
  <si>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</si>
  <si>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</si>
  <si>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</si>
  <si>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</si>
  <si>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</si>
  <si>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</si>
  <si>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</si>
  <si>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</si>
  <si>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</si>
  <si>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</si>
  <si>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</si>
  <si>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</si>
  <si>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</si>
  <si>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</si>
  <si>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</si>
  <si>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</si>
  <si>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</si>
  <si>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</si>
  <si>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</si>
  <si>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</si>
  <si>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</si>
  <si>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</si>
  <si>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</si>
  <si>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</si>
  <si>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</si>
  <si>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</si>
  <si>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</si>
  <si>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</si>
  <si>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</si>
  <si>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</si>
  <si>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</si>
  <si>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</si>
  <si>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</si>
  <si>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</si>
  <si>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</si>
  <si>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</si>
  <si>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</si>
  <si>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</si>
  <si>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</si>
  <si>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</si>
  <si>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</si>
  <si>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</si>
  <si>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</si>
  <si>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</si>
  <si>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</si>
  <si>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</si>
  <si>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</si>
  <si>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</si>
  <si>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</si>
  <si>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</si>
  <si>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</si>
  <si>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</si>
  <si>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</si>
  <si>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</si>
  <si>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</si>
  <si>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</si>
  <si>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</si>
  <si>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</si>
  <si>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</si>
  <si>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</si>
  <si>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</si>
  <si>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</si>
  <si>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</si>
  <si>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</si>
  <si>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</si>
  <si>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</si>
  <si>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</si>
  <si>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</si>
  <si>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</si>
  <si>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</si>
  <si>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</si>
  <si>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</si>
  <si>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</si>
  <si>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</si>
  <si>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</si>
  <si>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</si>
  <si>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</si>
  <si>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</si>
  <si>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</si>
  <si>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</si>
  <si>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</si>
  <si>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</si>
  <si>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</si>
  <si>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</si>
  <si>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</si>
  <si>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</si>
  <si>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</si>
  <si>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</si>
  <si>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</si>
  <si>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</si>
  <si>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</si>
  <si>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</si>
  <si>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</si>
  <si>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</si>
  <si>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</si>
  <si>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</si>
  <si>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</si>
  <si>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</si>
  <si>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</si>
  <si>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</si>
  <si>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</si>
  <si>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</si>
  <si>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</si>
  <si>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</si>
  <si>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</si>
  <si>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</si>
  <si>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</si>
  <si>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</si>
  <si>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</si>
  <si>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</si>
  <si>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</si>
  <si>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</si>
  <si>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</si>
  <si>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</si>
  <si>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</si>
  <si>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</si>
  <si>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</si>
  <si>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</si>
  <si>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</si>
  <si>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</si>
  <si>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</si>
  <si>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</si>
  <si>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</si>
  <si>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</si>
  <si>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</si>
  <si>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</si>
  <si>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</si>
  <si>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</si>
  <si>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</si>
  <si>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</si>
  <si>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</si>
  <si>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</si>
  <si>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</si>
  <si>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</si>
  <si>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</si>
  <si>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</si>
  <si>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</si>
  <si>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</si>
  <si>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</si>
  <si>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</si>
  <si>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</si>
  <si>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</si>
  <si>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</si>
  <si>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</si>
  <si>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</si>
  <si>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</si>
  <si>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</si>
  <si>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</si>
  <si>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</si>
  <si>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</si>
  <si>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</si>
  <si>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</si>
  <si>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</si>
  <si>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</si>
  <si>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</si>
  <si>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</si>
  <si>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</si>
  <si>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</si>
  <si>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</si>
  <si>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</si>
  <si>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</si>
  <si>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</si>
  <si>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</si>
  <si>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</si>
  <si>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</si>
  <si>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</si>
  <si>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</si>
  <si>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</si>
  <si>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</si>
  <si>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</si>
  <si>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</si>
  <si>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</si>
  <si>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</si>
  <si>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</si>
  <si>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</si>
  <si>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</si>
  <si>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</si>
  <si>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</si>
  <si>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</si>
  <si>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</si>
  <si>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</si>
  <si>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</si>
  <si>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</si>
  <si>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</si>
  <si>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</si>
  <si>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</si>
  <si>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</si>
  <si>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</si>
  <si>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</si>
  <si>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</si>
  <si>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</si>
  <si>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</si>
  <si>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</si>
  <si>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</si>
  <si>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</si>
  <si>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</si>
  <si>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</si>
  <si>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</si>
  <si>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</si>
  <si>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</si>
  <si>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</si>
  <si>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</si>
  <si>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</si>
  <si>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</si>
  <si>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</si>
  <si>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</si>
  <si>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</si>
  <si>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</si>
  <si>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</si>
  <si>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</si>
  <si>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</si>
  <si>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</si>
  <si>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</si>
  <si>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</si>
  <si>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</si>
  <si>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</si>
  <si>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</si>
  <si>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</si>
  <si>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</si>
  <si>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</si>
  <si>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</si>
  <si>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</si>
  <si>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</si>
  <si>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</si>
  <si>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</si>
  <si>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</si>
  <si>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</si>
  <si>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</si>
  <si>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</si>
  <si>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</si>
  <si>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</si>
  <si>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</si>
  <si>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</si>
  <si>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</si>
  <si>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</si>
  <si>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</si>
  <si>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</si>
  <si>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</si>
  <si>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</si>
  <si>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</si>
  <si>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</si>
  <si>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</si>
  <si>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</si>
  <si>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</si>
  <si>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</si>
  <si>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</si>
  <si>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</si>
  <si>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</si>
  <si>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</si>
  <si>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</si>
  <si>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</si>
  <si>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</si>
  <si>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</si>
  <si>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</si>
  <si>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</si>
  <si>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</si>
  <si>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</si>
  <si>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</si>
  <si>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</si>
  <si>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</si>
  <si>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</si>
  <si>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</si>
  <si>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</si>
  <si>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</si>
  <si>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</si>
  <si>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</si>
  <si>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</si>
  <si>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</si>
  <si>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</si>
  <si>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</si>
  <si>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</si>
  <si>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</si>
  <si>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</si>
  <si>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</si>
  <si>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</si>
  <si>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</si>
  <si>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</si>
  <si>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</si>
  <si>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</si>
  <si>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</si>
  <si>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</si>
  <si>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</si>
  <si>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</si>
  <si>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</si>
  <si>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</si>
  <si>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</si>
  <si>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</si>
  <si>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</si>
  <si>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</si>
  <si>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</si>
  <si>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</si>
  <si>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</si>
  <si>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</si>
  <si>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</si>
  <si>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</si>
  <si>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</si>
  <si>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</si>
  <si>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</si>
  <si>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</si>
  <si>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</si>
  <si>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</si>
  <si>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</si>
  <si>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</si>
  <si>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</si>
  <si>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</si>
  <si>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</si>
  <si>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</si>
  <si>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</si>
  <si>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</si>
  <si>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</si>
  <si>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</si>
  <si>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</si>
  <si>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</si>
  <si>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</si>
  <si>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</si>
  <si>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</si>
  <si>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</si>
  <si>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</si>
  <si>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</si>
  <si>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</si>
  <si>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</si>
  <si>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</si>
  <si>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</si>
  <si>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</si>
  <si>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</si>
  <si>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</si>
  <si>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</si>
  <si>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</si>
  <si>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</si>
  <si>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</si>
  <si>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</si>
  <si>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</si>
  <si>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</si>
  <si>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</si>
  <si>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</si>
  <si>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</si>
  <si>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</si>
  <si>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</si>
  <si>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</si>
  <si>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</si>
  <si>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</si>
  <si>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</si>
  <si>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</si>
  <si>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</si>
  <si>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</si>
  <si>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</si>
  <si>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</si>
  <si>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</si>
  <si>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</si>
  <si>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</si>
  <si>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</si>
  <si>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</si>
  <si>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</si>
  <si>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</si>
  <si>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</si>
  <si>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</si>
  <si>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</si>
  <si>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</si>
  <si>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</si>
  <si>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</si>
  <si>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</si>
  <si>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</si>
  <si>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</si>
  <si>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</si>
  <si>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</si>
  <si>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</si>
  <si>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</si>
  <si>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</si>
  <si>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</si>
  <si>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</si>
  <si>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</si>
  <si>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</si>
  <si>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</si>
  <si>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</si>
  <si>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</si>
  <si>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</si>
  <si>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</si>
  <si>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</si>
  <si>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</si>
  <si>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</si>
  <si>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</si>
  <si>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</si>
  <si>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</si>
  <si>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</si>
  <si>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</si>
  <si>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</si>
  <si>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</si>
  <si>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</si>
  <si>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</si>
  <si>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</si>
  <si>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</si>
  <si>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</si>
  <si>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</si>
  <si>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</si>
  <si>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</si>
  <si>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</si>
  <si>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</si>
  <si>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</si>
  <si>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</si>
  <si>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</si>
  <si>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</si>
  <si>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</si>
  <si>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</si>
  <si>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</si>
  <si>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</si>
  <si>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</si>
  <si>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</si>
  <si>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</si>
  <si>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</si>
  <si>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</si>
  <si>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</si>
  <si>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</si>
  <si>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</si>
  <si>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</si>
  <si>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</si>
  <si>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</si>
  <si>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</si>
  <si>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</si>
  <si>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</si>
  <si>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</si>
  <si>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</si>
  <si>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</si>
  <si>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</si>
  <si>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</si>
  <si>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</si>
  <si>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</si>
  <si>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</si>
  <si>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</si>
  <si>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</si>
  <si>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</si>
  <si>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</si>
  <si>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</si>
  <si>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</si>
  <si>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</si>
  <si>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</si>
  <si>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</si>
  <si>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</si>
  <si>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</si>
  <si>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</si>
  <si>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</si>
  <si>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</si>
  <si>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</si>
  <si>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</si>
  <si>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</si>
  <si>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</si>
  <si>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</si>
  <si>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</si>
  <si>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</si>
  <si>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</si>
  <si>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</si>
  <si>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</si>
  <si>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</si>
  <si>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</si>
  <si>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</si>
  <si>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</si>
  <si>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</si>
  <si>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</si>
  <si>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</si>
  <si>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</si>
  <si>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</si>
  <si>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</si>
  <si>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</si>
  <si>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</si>
  <si>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</si>
  <si>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</si>
  <si>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</si>
  <si>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</si>
  <si>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</si>
  <si>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</si>
  <si>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</si>
  <si>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</si>
  <si>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</si>
  <si>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</si>
  <si>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</si>
  <si>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</si>
  <si>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</si>
  <si>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</si>
  <si>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</si>
  <si>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</si>
  <si>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</si>
  <si>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</si>
  <si>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</si>
  <si>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</si>
  <si>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</si>
  <si>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</si>
  <si>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</si>
  <si>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</si>
  <si>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</si>
  <si>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</si>
  <si>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</si>
  <si>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</si>
  <si>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</si>
  <si>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</si>
  <si>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</si>
  <si>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</si>
  <si>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</si>
  <si>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</si>
  <si>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</si>
  <si>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</si>
  <si>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</si>
  <si>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</si>
  <si>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</si>
  <si>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</si>
  <si>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</si>
  <si>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</si>
  <si>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</si>
  <si>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</si>
  <si>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</si>
  <si>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</si>
  <si>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</si>
  <si>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</si>
  <si>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</si>
  <si>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</si>
  <si>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</si>
  <si>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</si>
  <si>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</si>
  <si>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</si>
  <si>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</si>
  <si>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</si>
  <si>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</si>
  <si>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</si>
  <si>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</si>
  <si>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</si>
  <si>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</si>
  <si>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</si>
  <si>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</si>
  <si>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</si>
  <si>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</si>
  <si>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</si>
  <si>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</si>
  <si>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</si>
  <si>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</si>
  <si>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</si>
  <si>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</si>
  <si>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</si>
  <si>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</si>
  <si>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</si>
  <si>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</si>
  <si>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</si>
  <si>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</si>
  <si>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</si>
  <si>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</si>
  <si>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</si>
  <si>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</si>
  <si>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</si>
  <si>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</si>
  <si>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</si>
  <si>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</si>
  <si>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</si>
  <si>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</si>
  <si>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</si>
  <si>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</si>
  <si>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</si>
  <si>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</si>
  <si>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</si>
  <si>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</si>
  <si>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</si>
  <si>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</si>
  <si>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</si>
  <si>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</si>
  <si>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</si>
  <si>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</si>
  <si>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</si>
  <si>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</si>
  <si>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</si>
  <si>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</si>
  <si>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</si>
  <si>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</si>
  <si>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</si>
  <si>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</si>
  <si>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</si>
  <si>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</si>
  <si>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</si>
  <si>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</si>
  <si>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</si>
  <si>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</si>
  <si>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</si>
  <si>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</si>
  <si>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</si>
  <si>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</si>
  <si>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</si>
  <si>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</si>
  <si>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</si>
  <si>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</si>
  <si>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</si>
  <si>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</si>
  <si>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</si>
  <si>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</si>
  <si>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</si>
  <si>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</si>
  <si>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</si>
  <si>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</si>
  <si>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</si>
  <si>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</si>
  <si>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</si>
  <si>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</si>
  <si>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</si>
  <si>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</si>
  <si>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</si>
  <si>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</si>
  <si>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</si>
  <si>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</si>
  <si>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</si>
  <si>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</si>
  <si>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</si>
  <si>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</si>
  <si>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</si>
  <si>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</si>
  <si>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</si>
  <si>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</si>
  <si>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</si>
  <si>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</si>
  <si>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</si>
  <si>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</si>
  <si>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</si>
  <si>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</si>
  <si>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</si>
  <si>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</si>
  <si>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</si>
  <si>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</si>
  <si>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</si>
  <si>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</si>
  <si>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</si>
  <si>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</si>
  <si>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</si>
  <si>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</si>
  <si>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</si>
  <si>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</si>
  <si>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</si>
  <si>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</si>
  <si>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</si>
  <si>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</si>
  <si>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</si>
  <si>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</si>
  <si>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</si>
  <si>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</si>
  <si>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</si>
  <si>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</si>
  <si>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</si>
  <si>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</si>
  <si>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</si>
  <si>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</si>
  <si>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</si>
  <si>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</si>
  <si>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</si>
  <si>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</si>
  <si>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</si>
  <si>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</si>
  <si>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</si>
  <si>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</si>
  <si>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</si>
  <si>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</si>
  <si>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</si>
  <si>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</si>
  <si>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</si>
  <si>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</si>
  <si>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</si>
  <si>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</si>
  <si>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</si>
  <si>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</si>
  <si>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</si>
  <si>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</si>
  <si>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</si>
  <si>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</si>
  <si>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</si>
  <si>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</si>
  <si>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</si>
  <si>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</si>
  <si>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</si>
  <si>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</si>
  <si>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</si>
  <si>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</si>
  <si>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</si>
  <si>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</si>
  <si>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</si>
  <si>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</si>
  <si>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</si>
  <si>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</si>
  <si>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</si>
  <si>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</si>
  <si>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</si>
  <si>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</si>
  <si>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</si>
  <si>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</si>
  <si>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</si>
  <si>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</si>
  <si>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</si>
  <si>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</si>
  <si>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</si>
  <si>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</si>
  <si>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</si>
  <si>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</si>
  <si>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</si>
  <si>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</si>
  <si>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</si>
  <si>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</si>
  <si>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</si>
  <si>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</si>
  <si>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</si>
  <si>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</si>
  <si>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</si>
  <si>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</si>
  <si>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</si>
  <si>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</si>
  <si>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</si>
  <si>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</si>
  <si>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</si>
  <si>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</si>
  <si>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</si>
  <si>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</si>
  <si>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</si>
  <si>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</si>
  <si>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</si>
  <si>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</si>
  <si>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</si>
  <si>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</si>
  <si>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</si>
  <si>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</si>
  <si>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</si>
  <si>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</si>
  <si>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</si>
  <si>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</si>
  <si>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</si>
  <si>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</si>
  <si>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</si>
  <si>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</si>
  <si>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</si>
  <si>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</si>
  <si>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</si>
  <si>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</si>
  <si>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</si>
  <si>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</si>
  <si>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</si>
  <si>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</si>
  <si>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</si>
  <si>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</si>
  <si>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</si>
  <si>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</si>
  <si>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</si>
  <si>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</si>
  <si>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</si>
  <si>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</si>
  <si>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</si>
  <si>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</si>
  <si>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</si>
  <si>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</si>
  <si>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</si>
  <si>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</si>
  <si>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</si>
  <si>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</si>
  <si>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</si>
  <si>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</si>
  <si>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</si>
  <si>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</si>
  <si>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</si>
  <si>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</si>
  <si>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</si>
  <si>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</si>
  <si>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</si>
  <si>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</si>
  <si>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</si>
  <si>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</si>
  <si>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</si>
  <si>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</si>
  <si>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</si>
  <si>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</si>
  <si>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</si>
  <si>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</si>
  <si>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</si>
  <si>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</si>
  <si>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</si>
  <si>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</si>
  <si>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</si>
  <si>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</si>
  <si>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</si>
  <si>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</si>
  <si>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</si>
  <si>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</si>
  <si>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</si>
  <si>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</si>
  <si>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</si>
  <si>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</si>
  <si>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</si>
  <si>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</si>
  <si>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</si>
  <si>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</si>
  <si>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</si>
  <si>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</si>
  <si>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</si>
  <si>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</si>
  <si>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</si>
  <si>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</si>
  <si>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</si>
  <si>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</si>
  <si>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</si>
  <si>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</si>
  <si>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</si>
  <si>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</si>
  <si>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</si>
  <si>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</si>
  <si>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</si>
  <si>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</si>
  <si>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</si>
  <si>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</si>
  <si>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</si>
  <si>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</si>
  <si>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</si>
  <si>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</si>
  <si>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</si>
  <si>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</si>
  <si>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</si>
  <si>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</si>
  <si>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</si>
  <si>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</si>
  <si>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</si>
  <si>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</si>
  <si>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</si>
  <si>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</si>
  <si>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</si>
  <si>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</si>
  <si>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</si>
  <si>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</si>
  <si>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</si>
  <si>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</si>
  <si>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</si>
  <si>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</si>
  <si>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</si>
  <si>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</si>
  <si>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</si>
  <si>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</si>
  <si>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</si>
  <si>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</si>
  <si>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</si>
  <si>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</si>
  <si>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</si>
  <si>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</si>
  <si>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</si>
  <si>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</si>
  <si>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</si>
  <si>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</si>
  <si>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</si>
  <si>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</si>
  <si>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</si>
  <si>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</si>
  <si>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</si>
  <si>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</si>
  <si>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</si>
  <si>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</si>
  <si>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</si>
  <si>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</si>
  <si>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</si>
  <si>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</si>
  <si>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</si>
  <si>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</si>
  <si>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</si>
  <si>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</si>
  <si>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</si>
  <si>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</si>
  <si>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</si>
  <si>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</si>
  <si>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</si>
  <si>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</si>
  <si>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</si>
  <si>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</si>
  <si>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</si>
  <si>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</si>
  <si>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</si>
  <si>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</si>
  <si>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</si>
  <si>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</si>
  <si>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</si>
  <si>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</si>
  <si>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</si>
  <si>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</si>
  <si>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</si>
  <si>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</si>
  <si>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</si>
  <si>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</si>
  <si>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</si>
  <si>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</si>
  <si>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</si>
  <si>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</si>
  <si>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</si>
  <si>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</si>
  <si>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</si>
  <si>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</si>
  <si>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</si>
  <si>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</si>
  <si>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</si>
  <si>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</si>
  <si>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</si>
  <si>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</si>
  <si>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</si>
  <si>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</si>
  <si>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</si>
  <si>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</si>
  <si>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</si>
  <si>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</si>
  <si>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</si>
  <si>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</si>
  <si>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</si>
  <si>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</si>
  <si>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</si>
  <si>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</si>
  <si>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</si>
  <si>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</si>
  <si>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</si>
  <si>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</si>
  <si>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</si>
  <si>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</si>
  <si>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</si>
  <si>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</si>
  <si>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</si>
  <si>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</si>
  <si>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</si>
  <si>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</si>
  <si>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</si>
  <si>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</si>
  <si>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</si>
  <si>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</si>
  <si>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</si>
  <si>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</si>
  <si>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</si>
  <si>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</si>
  <si>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</si>
  <si>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</si>
  <si>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</si>
  <si>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</si>
  <si>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</si>
  <si>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</si>
  <si>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</si>
  <si>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</si>
  <si>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</si>
  <si>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</si>
  <si>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</si>
  <si>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</si>
  <si>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</si>
  <si>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</si>
  <si>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</si>
  <si>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</si>
  <si>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</si>
  <si>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</si>
  <si>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</si>
  <si>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</si>
  <si>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</si>
  <si>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</si>
  <si>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</si>
  <si>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</si>
  <si>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</si>
  <si>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</si>
  <si>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</si>
  <si>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</si>
  <si>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</si>
  <si>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</si>
  <si>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</si>
  <si>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</si>
  <si>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</si>
  <si>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</si>
  <si>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</si>
  <si>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</si>
  <si>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</si>
  <si>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</si>
  <si>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</si>
  <si>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</si>
  <si>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</si>
  <si>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</si>
  <si>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</si>
  <si>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</si>
  <si>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</si>
  <si>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</si>
  <si>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</si>
  <si>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</si>
  <si>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</si>
  <si>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</si>
  <si>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</si>
  <si>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</si>
  <si>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</si>
  <si>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</si>
  <si>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</si>
  <si>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</si>
  <si>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</si>
  <si>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</si>
  <si>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</si>
  <si>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</si>
  <si>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</si>
  <si>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</si>
  <si>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</si>
  <si>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</si>
  <si>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</si>
  <si>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</si>
  <si>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</si>
  <si>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</si>
  <si>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</si>
  <si>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</si>
  <si>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</si>
  <si>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</si>
  <si>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</si>
  <si>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</si>
  <si>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</si>
  <si>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</si>
  <si>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</si>
  <si>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</si>
  <si>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</si>
  <si>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</si>
  <si>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</si>
  <si>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</si>
  <si>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</si>
  <si>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</si>
  <si>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</si>
  <si>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</si>
  <si>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</si>
  <si>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</si>
  <si>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</si>
  <si>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</si>
  <si>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</si>
  <si>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</si>
  <si>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</si>
  <si>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</si>
  <si>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</si>
  <si>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</si>
  <si>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</si>
  <si>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</si>
  <si>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</si>
  <si>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</si>
  <si>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</si>
  <si>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</si>
  <si>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</si>
  <si>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</si>
  <si>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</si>
  <si>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</si>
  <si>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</si>
  <si>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</si>
  <si>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</si>
  <si>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</si>
  <si>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</si>
  <si>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</si>
  <si>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</si>
  <si>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</si>
  <si>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</si>
  <si>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</si>
  <si>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</si>
  <si>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</si>
  <si>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</si>
  <si>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</si>
  <si>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</si>
  <si>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</si>
  <si>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</si>
  <si>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</si>
  <si>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</si>
  <si>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</si>
  <si>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</si>
  <si>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</si>
  <si>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</si>
  <si>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</si>
  <si>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</si>
  <si>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</si>
  <si>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</si>
  <si>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</si>
  <si>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</si>
  <si>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</si>
  <si>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</si>
  <si>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</si>
  <si>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</si>
  <si>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</si>
  <si>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</si>
  <si>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</si>
  <si>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</si>
  <si>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</si>
  <si>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</si>
  <si>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</si>
  <si>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</si>
  <si>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</si>
  <si>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</si>
  <si>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</si>
  <si>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</si>
  <si>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</si>
  <si>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</si>
  <si>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</si>
  <si>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</si>
  <si>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</si>
  <si>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</si>
  <si>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</si>
  <si>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</si>
  <si>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</si>
  <si>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</si>
  <si>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</si>
  <si>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</si>
  <si>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</si>
  <si>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</si>
  <si>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</si>
  <si>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</si>
  <si>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</si>
  <si>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</si>
  <si>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</si>
  <si>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</si>
  <si>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</si>
  <si>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</si>
  <si>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</si>
  <si>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</si>
  <si>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</si>
  <si>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</si>
  <si>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</si>
  <si>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</si>
  <si>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</si>
  <si>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</si>
  <si>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</si>
  <si>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</si>
  <si>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</si>
  <si>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</si>
  <si>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</si>
  <si>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</si>
  <si>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</si>
  <si>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</si>
  <si>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</si>
  <si>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</si>
  <si>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</si>
  <si>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</si>
  <si>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</si>
  <si>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</si>
  <si>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</si>
  <si>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</si>
  <si>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</si>
  <si>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</si>
  <si>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</si>
  <si>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</si>
  <si>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</si>
  <si>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</si>
  <si>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</si>
  <si>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</si>
  <si>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</si>
  <si>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</si>
  <si>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</si>
  <si>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</si>
  <si>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</si>
  <si>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</si>
  <si>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</si>
  <si>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</si>
  <si>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</si>
  <si>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</si>
  <si>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</si>
  <si>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</si>
  <si>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</si>
  <si>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</si>
  <si>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</si>
  <si>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</si>
  <si>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</si>
  <si>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</si>
  <si>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</si>
  <si>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</si>
  <si>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</si>
  <si>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</si>
  <si>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</si>
  <si>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</si>
  <si>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</si>
  <si>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</si>
  <si>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</si>
  <si>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</si>
  <si>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</si>
  <si>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</si>
  <si>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</si>
  <si>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</si>
  <si>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</si>
  <si>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</si>
  <si>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</si>
  <si>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</si>
  <si>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</si>
  <si>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</si>
  <si>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</si>
  <si>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</si>
  <si>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</si>
  <si>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</si>
  <si>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</si>
  <si>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</si>
  <si>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</si>
  <si>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</si>
  <si>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</si>
  <si>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</si>
  <si>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</si>
  <si>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</si>
  <si>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</si>
  <si>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</si>
  <si>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</si>
  <si>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</si>
  <si>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</si>
  <si>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</si>
  <si>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</si>
  <si>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</si>
  <si>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</si>
  <si>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</si>
  <si>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</si>
  <si>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</si>
  <si>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</si>
  <si>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</si>
  <si>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</si>
  <si>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</si>
  <si>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</si>
  <si>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</si>
  <si>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</si>
  <si>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</si>
  <si>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</si>
  <si>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</si>
  <si>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</si>
  <si>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</si>
  <si>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</si>
  <si>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</si>
  <si>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</si>
  <si>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</si>
  <si>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</si>
  <si>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</si>
  <si>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</si>
  <si>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</si>
  <si>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</si>
  <si>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</si>
  <si>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</si>
  <si>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</si>
  <si>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</si>
  <si>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</si>
  <si>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</si>
  <si>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</si>
  <si>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</si>
  <si>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</si>
  <si>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</si>
  <si>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</si>
  <si>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</si>
  <si>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</si>
  <si>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</si>
  <si>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</si>
  <si>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</si>
  <si>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</si>
  <si>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</si>
  <si>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</si>
  <si>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</si>
  <si>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</si>
  <si>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</si>
  <si>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</si>
  <si>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</si>
  <si>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</si>
  <si>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</si>
  <si>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</si>
  <si>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</si>
  <si>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</si>
  <si>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</si>
  <si>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</si>
  <si>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</si>
  <si>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</si>
  <si>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</si>
  <si>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</si>
  <si>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</si>
  <si>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</si>
  <si>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</si>
  <si>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</si>
  <si>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</si>
  <si>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</si>
  <si>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</si>
  <si>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</si>
  <si>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</si>
  <si>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</si>
  <si>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</si>
  <si>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</si>
  <si>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</si>
  <si>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</si>
  <si>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</si>
  <si>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</si>
  <si>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</si>
  <si>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</si>
  <si>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</si>
  <si>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</si>
  <si>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</si>
  <si>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</si>
  <si>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</si>
  <si>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</si>
  <si>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</si>
  <si>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</si>
  <si>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</si>
  <si>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</si>
  <si>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</si>
  <si>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</si>
  <si>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</si>
  <si>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</si>
  <si>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</si>
  <si>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</si>
  <si>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</si>
  <si>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</si>
  <si>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</si>
  <si>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</si>
  <si>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</si>
  <si>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</si>
  <si>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</si>
  <si>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</si>
  <si>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</si>
  <si>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</si>
  <si>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</si>
  <si>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</si>
  <si>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</si>
  <si>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</si>
  <si>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</si>
  <si>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</si>
  <si>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</si>
  <si>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</si>
  <si>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</si>
  <si>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</si>
  <si>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</si>
  <si>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</si>
  <si>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</si>
  <si>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</si>
  <si>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</si>
  <si>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</si>
  <si>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</si>
  <si>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</si>
  <si>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</si>
  <si>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</si>
  <si>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</si>
  <si>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</si>
  <si>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</si>
  <si>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</si>
  <si>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</si>
  <si>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</si>
  <si>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</si>
  <si>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</si>
  <si>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</si>
  <si>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</si>
  <si>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</si>
  <si>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</si>
  <si>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</si>
  <si>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</si>
  <si>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</si>
  <si>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</si>
  <si>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</si>
  <si>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</si>
  <si>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</si>
  <si>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</si>
  <si>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</si>
  <si>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</si>
  <si>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</si>
  <si>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</si>
  <si>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</si>
  <si>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</si>
  <si>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</si>
  <si>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</si>
  <si>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</si>
  <si>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</si>
  <si>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</si>
  <si>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</si>
  <si>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</si>
  <si>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</si>
  <si>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</si>
  <si>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</si>
  <si>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</si>
  <si>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</si>
  <si>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</si>
  <si>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</si>
  <si>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</si>
  <si>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</si>
  <si>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</si>
  <si>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</si>
  <si>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</si>
  <si>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</si>
  <si>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</si>
  <si>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</si>
  <si>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</si>
  <si>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</si>
  <si>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</si>
  <si>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</si>
  <si>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</si>
  <si>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</si>
  <si>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</si>
  <si>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</si>
  <si>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</si>
  <si>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</si>
  <si>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</si>
  <si>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</si>
  <si>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</si>
  <si>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</si>
  <si>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</si>
  <si>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</si>
  <si>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</si>
  <si>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</si>
  <si>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</si>
  <si>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</si>
  <si>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</si>
  <si>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</si>
  <si>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</si>
  <si>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</si>
  <si>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</si>
  <si>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</si>
  <si>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</si>
  <si>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</si>
  <si>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</si>
  <si>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</si>
  <si>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</si>
  <si>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</si>
  <si>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</si>
  <si>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</si>
  <si>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</si>
  <si>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</si>
  <si>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</si>
  <si>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</si>
  <si>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</si>
  <si>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</si>
  <si>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</si>
  <si>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</si>
  <si>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</si>
  <si>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</si>
  <si>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</si>
  <si>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</si>
  <si>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</si>
  <si>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</si>
  <si>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</si>
  <si>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</si>
  <si>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</si>
  <si>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</si>
  <si>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</si>
  <si>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</si>
  <si>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</si>
  <si>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</si>
  <si>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</si>
  <si>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</si>
  <si>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</si>
  <si>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</si>
  <si>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</si>
  <si>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</si>
  <si>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</si>
  <si>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</si>
  <si>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</si>
  <si>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</si>
  <si>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</si>
  <si>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</si>
  <si>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</si>
  <si>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</si>
  <si>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</si>
  <si>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</si>
  <si>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</si>
  <si>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</si>
  <si>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</si>
  <si>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</si>
  <si>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</si>
  <si>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</si>
  <si>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</si>
  <si>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</si>
  <si>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</si>
  <si>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</si>
  <si>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</si>
  <si>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</si>
  <si>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</si>
  <si>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</si>
  <si>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</si>
  <si>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</si>
  <si>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</si>
  <si>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</si>
  <si>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</si>
  <si>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</si>
  <si>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</si>
  <si>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</si>
  <si>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</si>
  <si>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</si>
  <si>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</si>
  <si>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</si>
  <si>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</si>
  <si>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</si>
  <si>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</si>
  <si>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</si>
  <si>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</si>
  <si>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</si>
  <si>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</si>
  <si>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</si>
  <si>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</si>
  <si>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</si>
  <si>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</si>
  <si>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</si>
  <si>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</si>
  <si>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</si>
  <si>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</si>
  <si>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</si>
  <si>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</si>
  <si>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</si>
  <si>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</si>
  <si>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</si>
  <si>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</si>
  <si>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</si>
  <si>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</si>
  <si>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</si>
  <si>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</si>
  <si>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</si>
  <si>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</si>
  <si>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</si>
  <si>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</si>
  <si>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</si>
  <si>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</si>
  <si>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</si>
  <si>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</si>
  <si>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</si>
  <si>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</si>
  <si>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</si>
  <si>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</si>
  <si>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</si>
  <si>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</si>
  <si>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</si>
  <si>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</si>
  <si>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</si>
  <si>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</si>
  <si>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</si>
  <si>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</si>
  <si>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</si>
  <si>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</si>
  <si>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</si>
  <si>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</si>
  <si>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</si>
  <si>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</si>
  <si>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</si>
  <si>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</si>
  <si>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</si>
  <si>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</si>
  <si>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</si>
  <si>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</si>
  <si>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</si>
  <si>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</si>
  <si>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</si>
  <si>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</si>
  <si>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</si>
  <si>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</si>
  <si>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</si>
  <si>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</si>
  <si>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</si>
  <si>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</si>
  <si>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</si>
  <si>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</si>
  <si>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</si>
  <si>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</si>
  <si>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</si>
  <si>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</si>
  <si>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</si>
  <si>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</si>
  <si>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</si>
  <si>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</si>
  <si>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</si>
  <si>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</si>
  <si>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</si>
  <si>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</si>
  <si>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</si>
  <si>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</si>
  <si>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</si>
  <si>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</si>
  <si>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</si>
  <si>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</si>
  <si>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</si>
  <si>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</si>
  <si>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</si>
  <si>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</si>
  <si>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</si>
  <si>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</si>
  <si>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</si>
  <si>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</si>
  <si>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</si>
  <si>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</si>
  <si>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</si>
  <si>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</si>
  <si>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</si>
  <si>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</si>
  <si>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</si>
  <si>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</si>
  <si>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</si>
  <si>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</si>
  <si>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</si>
  <si>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</si>
  <si>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</si>
  <si>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</si>
  <si>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</si>
  <si>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</si>
  <si>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</si>
  <si>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</si>
  <si>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</si>
  <si>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</si>
  <si>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</si>
  <si>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</si>
  <si>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</si>
  <si>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</si>
  <si>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</si>
  <si>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</si>
  <si>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</si>
  <si>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</si>
  <si>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</si>
  <si>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</si>
  <si>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</si>
  <si>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</si>
  <si>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</si>
  <si>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</si>
  <si>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</si>
  <si>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</si>
  <si>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</si>
  <si>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</si>
  <si>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</si>
  <si>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</si>
  <si>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</si>
  <si>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</si>
  <si>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</si>
  <si>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</si>
  <si>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</si>
  <si>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</si>
  <si>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</si>
  <si>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</si>
  <si>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</si>
  <si>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</si>
  <si>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</si>
  <si>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</si>
  <si>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</si>
  <si>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</si>
  <si>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</si>
  <si>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</si>
  <si>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</si>
  <si>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</si>
  <si>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</si>
  <si>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</si>
  <si>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</si>
  <si>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</si>
  <si>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</si>
  <si>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</si>
  <si>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</si>
  <si>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</si>
  <si>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</si>
  <si>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</si>
  <si>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</si>
  <si>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</si>
  <si>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</si>
  <si>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</si>
  <si>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</si>
  <si>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</si>
  <si>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</si>
  <si>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</si>
  <si>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</si>
  <si>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</si>
  <si>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</si>
  <si>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</si>
  <si>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</si>
  <si>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</si>
  <si>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</si>
  <si>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</si>
  <si>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</si>
  <si>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</si>
  <si>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</si>
  <si>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</si>
  <si>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</si>
  <si>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</si>
  <si>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</si>
  <si>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</si>
  <si>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</si>
  <si>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</si>
  <si>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</si>
  <si>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</si>
  <si>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</si>
  <si>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</si>
  <si>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</si>
  <si>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</si>
  <si>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</si>
  <si>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</si>
  <si>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</si>
  <si>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</si>
  <si>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</si>
  <si>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</si>
  <si>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</si>
  <si>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</si>
  <si>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</si>
  <si>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</si>
  <si>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</si>
  <si>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</si>
  <si>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</si>
  <si>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</si>
  <si>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</si>
  <si>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</si>
  <si>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</si>
  <si>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</si>
  <si>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</si>
  <si>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</si>
  <si>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</si>
  <si>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</si>
  <si>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</si>
  <si>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</si>
  <si>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</si>
  <si>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</si>
  <si>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</si>
  <si>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</si>
  <si>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</si>
  <si>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</si>
  <si>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</si>
  <si>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</si>
  <si>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</si>
  <si>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</si>
  <si>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</si>
  <si>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</si>
  <si>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</si>
  <si>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</si>
  <si>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</si>
  <si>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</si>
  <si>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</si>
  <si>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</si>
  <si>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</si>
  <si>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</si>
  <si>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</si>
  <si>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</si>
  <si>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</si>
  <si>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</si>
  <si>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</si>
  <si>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</si>
  <si>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</si>
  <si>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</si>
  <si>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</si>
  <si>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</si>
  <si>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</si>
  <si>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</si>
  <si>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</si>
  <si>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</si>
  <si>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</si>
  <si>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</si>
  <si>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</si>
  <si>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</si>
  <si>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</si>
  <si>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</si>
  <si>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</si>
  <si>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</si>
  <si>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</si>
  <si>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</si>
  <si>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</si>
  <si>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</si>
  <si>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</si>
  <si>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</si>
  <si>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</si>
  <si>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</si>
  <si>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</si>
  <si>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</si>
  <si>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</si>
  <si>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</si>
  <si>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</si>
  <si>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</si>
  <si>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</si>
  <si>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</si>
  <si>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</si>
  <si>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</si>
  <si>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</si>
  <si>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</si>
  <si>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</si>
  <si>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</si>
  <si>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</si>
  <si>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</si>
  <si>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</si>
  <si>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</si>
  <si>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</si>
  <si>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</si>
  <si>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</si>
  <si>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</si>
  <si>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</si>
  <si>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</si>
  <si>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</si>
  <si>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</si>
  <si>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</si>
  <si>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</si>
  <si>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</si>
  <si>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</si>
  <si>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</si>
  <si>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</si>
  <si>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</si>
  <si>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</si>
  <si>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</si>
  <si>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</si>
  <si>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</si>
  <si>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</si>
  <si>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</si>
  <si>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</si>
  <si>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</si>
  <si>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</si>
  <si>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</si>
  <si>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</si>
  <si>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</si>
  <si>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</si>
  <si>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</si>
  <si>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</si>
  <si>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</si>
  <si>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</si>
  <si>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</si>
  <si>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</si>
  <si>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</si>
  <si>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</si>
  <si>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</si>
  <si>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</si>
  <si>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</si>
  <si>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</si>
  <si>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</si>
  <si>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</si>
  <si>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</si>
  <si>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</si>
  <si>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</si>
  <si>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</si>
  <si>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</si>
  <si>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</si>
  <si>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</si>
  <si>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</si>
  <si>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</si>
  <si>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</si>
  <si>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</si>
  <si>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</si>
  <si>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</si>
  <si>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</si>
  <si>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</si>
  <si>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</si>
  <si>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</si>
  <si>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</si>
  <si>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</si>
  <si>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</si>
  <si>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</si>
  <si>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</si>
  <si>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</si>
  <si>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</si>
  <si>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</si>
  <si>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</si>
  <si>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</si>
  <si>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</si>
  <si>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</si>
  <si>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</si>
  <si>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</si>
  <si>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</si>
  <si>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</si>
  <si>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</si>
  <si>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</si>
  <si>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</si>
  <si>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</si>
  <si>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</si>
  <si>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</si>
  <si>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</si>
  <si>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</si>
  <si>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</si>
  <si>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</si>
  <si>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</si>
  <si>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</si>
  <si>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</si>
  <si>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</si>
  <si>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</si>
  <si>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</si>
  <si>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</si>
  <si>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</si>
  <si>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</si>
  <si>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</si>
  <si>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</si>
  <si>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</si>
  <si>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</si>
  <si>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</si>
  <si>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</si>
  <si>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</si>
  <si>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</si>
  <si>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</si>
  <si>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</si>
  <si>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</si>
  <si>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</si>
  <si>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</si>
  <si>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</si>
  <si>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</si>
  <si>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</si>
  <si>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</si>
  <si>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</si>
  <si>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</si>
  <si>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</si>
  <si>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</si>
  <si>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</si>
  <si>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</si>
  <si>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</si>
  <si>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</si>
  <si>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</si>
  <si>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</si>
  <si>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</si>
  <si>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</si>
  <si>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</si>
  <si>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</si>
  <si>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</si>
  <si>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</si>
  <si>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</si>
  <si>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</si>
  <si>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</si>
  <si>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</si>
  <si>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</si>
  <si>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</si>
  <si>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</si>
  <si>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</si>
  <si>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</si>
  <si>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</si>
  <si>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</si>
  <si>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</si>
  <si>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</si>
  <si>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</si>
  <si>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</si>
  <si>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</si>
  <si>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</si>
  <si>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</si>
  <si>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</si>
  <si>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</si>
  <si>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</si>
  <si>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</si>
  <si>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</si>
  <si>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</si>
  <si>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</si>
  <si>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</si>
  <si>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</si>
  <si>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</si>
  <si>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</si>
  <si>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</si>
  <si>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</si>
  <si>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</si>
  <si>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</si>
  <si>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</si>
  <si>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</si>
  <si>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</si>
  <si>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</si>
  <si>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</si>
  <si>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</si>
  <si>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</si>
  <si>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</si>
  <si>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</si>
  <si>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</si>
  <si>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</si>
  <si>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</si>
  <si>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</si>
  <si>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</si>
  <si>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</si>
  <si>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</si>
  <si>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</si>
  <si>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</si>
  <si>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</si>
  <si>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</si>
  <si>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</si>
  <si>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</si>
  <si>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</si>
  <si>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</si>
  <si>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</si>
  <si>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</si>
  <si>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</si>
  <si>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</si>
  <si>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</si>
  <si>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</si>
  <si>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</si>
  <si>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</si>
  <si>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</si>
  <si>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</si>
  <si>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</si>
  <si>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</si>
  <si>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</si>
  <si>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</si>
  <si>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</si>
  <si>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</si>
  <si>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</si>
  <si>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</si>
  <si>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</si>
  <si>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</si>
  <si>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</si>
  <si>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</si>
  <si>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</si>
  <si>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</si>
  <si>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</si>
  <si>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</si>
  <si>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</si>
  <si>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</si>
  <si>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</si>
  <si>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</si>
  <si>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</si>
  <si>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</si>
  <si>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</si>
  <si>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</si>
  <si>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</si>
  <si>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</si>
  <si>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</si>
  <si>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</si>
  <si>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</si>
  <si>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</si>
  <si>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</si>
  <si>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</si>
  <si>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</si>
  <si>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</si>
  <si>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</si>
  <si>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</si>
  <si>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</si>
  <si>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</si>
  <si>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</si>
  <si>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</si>
  <si>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</si>
  <si>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</si>
  <si>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</si>
  <si>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</si>
  <si>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</si>
  <si>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</si>
  <si>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</si>
  <si>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</si>
  <si>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</si>
  <si>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</si>
  <si>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</si>
  <si>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</si>
  <si>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</si>
  <si>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</si>
  <si>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</si>
  <si>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</si>
  <si>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</si>
  <si>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</si>
  <si>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</si>
  <si>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</si>
  <si>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</si>
  <si>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</si>
  <si>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</si>
  <si>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</si>
  <si>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</si>
  <si>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</si>
  <si>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</si>
  <si>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</si>
  <si>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</si>
  <si>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</si>
  <si>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</si>
  <si>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</si>
  <si>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</si>
  <si>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</si>
  <si>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</si>
  <si>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</si>
  <si>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</si>
  <si>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</si>
  <si>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</si>
  <si>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</si>
  <si>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</si>
  <si>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</si>
  <si>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</si>
  <si>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</si>
  <si>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</si>
  <si>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</si>
  <si>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</si>
  <si>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</si>
  <si>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</si>
  <si>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</si>
  <si>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</si>
  <si>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</si>
  <si>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</si>
  <si>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</si>
  <si>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</si>
  <si>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</si>
  <si>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</si>
  <si>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</si>
  <si>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</si>
  <si>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</si>
  <si>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</si>
  <si>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</si>
  <si>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</si>
  <si>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</si>
  <si>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</si>
  <si>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</si>
  <si>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</si>
  <si>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</si>
  <si>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</si>
  <si>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</si>
  <si>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</si>
  <si>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</si>
  <si>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</si>
  <si>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</si>
  <si>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</si>
  <si>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</si>
  <si>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</si>
  <si>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</si>
  <si>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</si>
  <si>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</si>
  <si>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</si>
  <si>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</si>
  <si>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</si>
  <si>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</si>
  <si>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</si>
  <si>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</si>
  <si>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</si>
  <si>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</si>
  <si>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</si>
  <si>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</si>
  <si>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</si>
  <si>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</si>
  <si>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</si>
  <si>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</si>
  <si>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</si>
  <si>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</si>
  <si>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</si>
  <si>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</si>
  <si>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</si>
  <si>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</si>
  <si>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</si>
  <si>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</si>
  <si>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</si>
  <si>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</si>
  <si>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</si>
  <si>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</si>
  <si>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</si>
  <si>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</si>
  <si>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</si>
  <si>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</si>
  <si>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</si>
  <si>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</si>
  <si>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</si>
  <si>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</si>
  <si>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</si>
  <si>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</si>
  <si>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</si>
  <si>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</si>
  <si>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</si>
  <si>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</si>
  <si>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</si>
  <si>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</si>
  <si>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</si>
  <si>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</si>
  <si>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</si>
  <si>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</si>
  <si>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</si>
  <si>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</si>
  <si>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</si>
  <si>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</si>
  <si>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</si>
  <si>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</si>
  <si>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</si>
  <si>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</si>
  <si>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</si>
  <si>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</si>
  <si>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</si>
  <si>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</si>
  <si>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</si>
  <si>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</si>
  <si>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</si>
  <si>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</si>
  <si>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</si>
  <si>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</si>
  <si>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</si>
  <si>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</si>
  <si>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</si>
  <si>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</si>
  <si>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</si>
  <si>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</si>
  <si>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</si>
  <si>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</si>
  <si>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</si>
  <si>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</si>
  <si>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</si>
  <si>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</si>
  <si>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</si>
  <si>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</si>
  <si>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</si>
  <si>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</si>
  <si>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</si>
  <si>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</si>
  <si>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</si>
  <si>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</si>
  <si>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</si>
  <si>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</si>
  <si>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</si>
  <si>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</si>
  <si>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</si>
  <si>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</si>
  <si>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</si>
  <si>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</si>
  <si>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</si>
  <si>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</si>
  <si>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</si>
  <si>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</si>
  <si>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</si>
  <si>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</si>
  <si>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</si>
  <si>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</si>
  <si>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</si>
  <si>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</si>
  <si>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</si>
  <si>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</si>
  <si>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</si>
  <si>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</si>
  <si>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</si>
  <si>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</si>
  <si>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</si>
  <si>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</si>
  <si>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</si>
  <si>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</si>
  <si>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</si>
  <si>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</si>
  <si>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</si>
  <si>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</si>
  <si>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</si>
  <si>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</si>
  <si>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</si>
  <si>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</si>
  <si>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</si>
  <si>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</si>
  <si>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</si>
  <si>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</si>
  <si>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</si>
  <si>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</si>
  <si>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</si>
  <si>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</si>
  <si>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</si>
  <si>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</si>
  <si>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</si>
  <si>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</si>
  <si>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</si>
  <si>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</si>
  <si>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</si>
  <si>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</si>
  <si>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</si>
  <si>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</si>
  <si>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</si>
  <si>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</si>
  <si>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</si>
  <si>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</si>
  <si>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</si>
  <si>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</si>
  <si>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</si>
  <si>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</si>
  <si>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</si>
  <si>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</si>
  <si>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</si>
  <si>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</si>
  <si>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</si>
  <si>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</si>
  <si>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</si>
  <si>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</si>
  <si>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</si>
  <si>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</si>
  <si>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</si>
  <si>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</si>
  <si>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</si>
  <si>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</si>
  <si>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</si>
  <si>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</si>
  <si>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</si>
  <si>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</si>
  <si>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</si>
  <si>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</si>
  <si>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</si>
  <si>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</si>
  <si>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</si>
  <si>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</si>
  <si>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</si>
  <si>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</si>
  <si>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</si>
  <si>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</si>
  <si>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</si>
  <si>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</si>
  <si>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</si>
  <si>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</si>
  <si>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</si>
  <si>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</si>
  <si>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</si>
  <si>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</si>
  <si>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</si>
  <si>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</si>
  <si>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</si>
  <si>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</si>
  <si>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</si>
  <si>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</si>
  <si>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</si>
  <si>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</si>
  <si>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</si>
  <si>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</si>
  <si>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</si>
  <si>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</si>
  <si>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</si>
  <si>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</si>
  <si>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</si>
  <si>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</si>
  <si>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</si>
  <si>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</si>
  <si>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</si>
  <si>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</si>
  <si>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</si>
  <si>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</si>
  <si>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</si>
  <si>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</si>
  <si>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</si>
  <si>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</si>
  <si>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</si>
  <si>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</si>
  <si>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</si>
  <si>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</si>
  <si>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</si>
  <si>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</si>
  <si>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</si>
  <si>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</si>
  <si>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</si>
  <si>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</si>
  <si>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</si>
  <si>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</si>
  <si>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</si>
  <si>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</si>
  <si>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</si>
  <si>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</si>
  <si>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</si>
  <si>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</si>
  <si>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</si>
  <si>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</si>
  <si>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</si>
  <si>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</si>
  <si>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</si>
  <si>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</si>
  <si>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</si>
  <si>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</si>
  <si>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</si>
  <si>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</si>
  <si>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</si>
  <si>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</si>
  <si>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</si>
  <si>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</si>
  <si>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</si>
  <si>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</si>
  <si>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</si>
  <si>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</si>
  <si>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</si>
  <si>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</si>
  <si>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</si>
  <si>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</si>
  <si>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</si>
  <si>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</si>
  <si>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</si>
  <si>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</si>
  <si>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</si>
  <si>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</si>
  <si>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</si>
  <si>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</si>
  <si>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</si>
  <si>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</si>
  <si>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</si>
  <si>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</si>
  <si>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</si>
  <si>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</si>
  <si>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</si>
  <si>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</si>
  <si>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</si>
  <si>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</si>
  <si>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</si>
  <si>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</si>
  <si>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</si>
  <si>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</si>
  <si>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</si>
  <si>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</si>
  <si>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</si>
  <si>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</si>
  <si>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</si>
  <si>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</si>
  <si>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</si>
  <si>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</si>
  <si>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</si>
  <si>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</si>
  <si>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</si>
  <si>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</si>
  <si>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</si>
  <si>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</si>
  <si>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</si>
  <si>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</si>
  <si>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</si>
  <si>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</si>
  <si>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</si>
  <si>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</si>
  <si>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</si>
  <si>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</si>
  <si>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</si>
  <si>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</si>
  <si>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</si>
  <si>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</si>
  <si>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</si>
  <si>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</si>
  <si>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</si>
  <si>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</si>
  <si>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</si>
  <si>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</si>
  <si>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</si>
  <si>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</si>
  <si>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</si>
  <si>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</si>
  <si>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</si>
  <si>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</si>
  <si>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</si>
  <si>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</si>
  <si>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</si>
  <si>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</si>
  <si>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</si>
  <si>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</si>
  <si>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</si>
  <si>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</si>
  <si>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</si>
  <si>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</si>
  <si>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</si>
  <si>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</si>
  <si>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</si>
  <si>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</si>
  <si>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</si>
  <si>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</si>
  <si>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</si>
  <si>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</si>
  <si>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</si>
  <si>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</si>
  <si>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</si>
  <si>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</si>
  <si>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</si>
  <si>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</si>
  <si>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</si>
  <si>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</si>
  <si>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</si>
  <si>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</si>
  <si>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</si>
  <si>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</si>
  <si>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</si>
  <si>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</si>
  <si>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</si>
  <si>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</si>
  <si>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</si>
  <si>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</si>
  <si>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</si>
  <si>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</si>
  <si>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</si>
  <si>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</si>
  <si>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</si>
  <si>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</si>
  <si>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</si>
  <si>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</si>
  <si>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</si>
  <si>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</si>
  <si>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</si>
  <si>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</si>
  <si>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</si>
  <si>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</si>
  <si>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</si>
  <si>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</si>
  <si>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</si>
  <si>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</si>
  <si>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</si>
  <si>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</si>
  <si>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</si>
  <si>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</si>
  <si>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</si>
  <si>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</si>
  <si>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</si>
  <si>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</si>
  <si>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</si>
  <si>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</si>
  <si>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</si>
  <si>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</si>
  <si>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</si>
  <si>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</si>
  <si>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</si>
  <si>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</si>
  <si>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</si>
  <si>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</si>
  <si>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</si>
  <si>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</si>
  <si>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</si>
  <si>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</si>
  <si>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</si>
  <si>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</si>
  <si>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</si>
  <si>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</si>
  <si>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</si>
  <si>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</si>
  <si>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</si>
  <si>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</si>
  <si>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</si>
  <si>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</si>
  <si>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</si>
  <si>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</si>
  <si>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</si>
  <si>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</si>
  <si>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</si>
  <si>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</si>
  <si>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</si>
  <si>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</si>
  <si>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</si>
  <si>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</si>
  <si>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</si>
  <si>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</si>
  <si>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</si>
  <si>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</si>
  <si>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</si>
  <si>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</si>
  <si>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</si>
  <si>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</si>
  <si>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</si>
  <si>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</si>
  <si>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</si>
  <si>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</si>
  <si>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</si>
  <si>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</si>
  <si>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</si>
  <si>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</si>
  <si>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</si>
  <si>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</si>
  <si>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</si>
  <si>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</si>
  <si>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</si>
  <si>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</si>
  <si>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</si>
  <si>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</si>
  <si>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</si>
  <si>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</si>
  <si>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</si>
  <si>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</si>
  <si>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</si>
  <si>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</si>
  <si>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</si>
  <si>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</si>
  <si>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</si>
  <si>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</si>
  <si>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</si>
  <si>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</si>
  <si>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</si>
  <si>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</si>
  <si>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</si>
  <si>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</si>
  <si>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</si>
  <si>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</si>
  <si>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</si>
  <si>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</si>
  <si>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</si>
  <si>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</si>
  <si>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</si>
  <si>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</si>
  <si>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</si>
  <si>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</si>
  <si>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</si>
  <si>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</si>
  <si>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</si>
  <si>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</si>
  <si>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</si>
  <si>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</si>
  <si>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</si>
  <si>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</si>
  <si>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</si>
  <si>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</si>
  <si>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</si>
  <si>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</si>
  <si>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</si>
  <si>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</si>
  <si>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</si>
  <si>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</si>
  <si>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</si>
  <si>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</si>
  <si>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</si>
  <si>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</si>
  <si>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</si>
  <si>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</si>
  <si>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</si>
  <si>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</si>
  <si>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</si>
  <si>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</si>
  <si>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</si>
  <si>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</si>
  <si>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</si>
  <si>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</si>
  <si>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</si>
  <si>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</si>
  <si>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</si>
  <si>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</si>
  <si>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</si>
  <si>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</si>
  <si>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</si>
  <si>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</si>
  <si>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</si>
  <si>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</si>
  <si>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</si>
  <si>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</si>
  <si>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</si>
  <si>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</si>
  <si>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</si>
  <si>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</si>
  <si>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</si>
  <si>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</si>
  <si>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</si>
  <si>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</si>
  <si>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</si>
  <si>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</si>
  <si>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</si>
  <si>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</si>
  <si>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</si>
  <si>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</si>
  <si>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</si>
  <si>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</si>
  <si>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</si>
  <si>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</si>
  <si>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</si>
  <si>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</si>
  <si>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</si>
  <si>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</si>
  <si>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</si>
  <si>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</si>
  <si>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</si>
  <si>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</si>
  <si>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</si>
  <si>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</si>
  <si>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</si>
  <si>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</si>
  <si>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</si>
  <si>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</si>
  <si>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</si>
  <si>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</si>
  <si>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</si>
  <si>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</si>
  <si>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</si>
  <si>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</si>
  <si>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</si>
  <si>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</si>
  <si>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</si>
  <si>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</si>
  <si>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</si>
  <si>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</si>
  <si>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</si>
  <si>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</si>
  <si>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</si>
  <si>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</si>
  <si>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</si>
  <si>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</si>
  <si>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</si>
  <si>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</si>
  <si>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</si>
  <si>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</si>
  <si>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</si>
  <si>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</si>
  <si>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</si>
  <si>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</si>
  <si>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</si>
  <si>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</si>
  <si>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</si>
  <si>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</si>
  <si>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</si>
  <si>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</si>
  <si>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</si>
  <si>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</si>
  <si>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</si>
  <si>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</si>
  <si>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</si>
  <si>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</si>
  <si>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</si>
  <si>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</si>
  <si>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</si>
  <si>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</si>
  <si>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</si>
  <si>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</si>
  <si>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</si>
  <si>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</si>
  <si>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</si>
  <si>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</si>
  <si>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</si>
  <si>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</si>
  <si>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</si>
  <si>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</si>
  <si>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</si>
  <si>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</si>
  <si>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</si>
  <si>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</si>
  <si>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</si>
  <si>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</si>
  <si>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</si>
  <si>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</si>
  <si>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</si>
  <si>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</si>
  <si>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</si>
  <si>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</si>
  <si>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</si>
  <si>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</si>
  <si>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</si>
  <si>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</si>
  <si>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</si>
  <si>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</si>
  <si>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</si>
  <si>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</si>
  <si>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</si>
  <si>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</si>
  <si>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</si>
  <si>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</si>
  <si>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</si>
  <si>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</si>
  <si>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</si>
  <si>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</si>
  <si>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</si>
  <si>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</si>
  <si>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</si>
  <si>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</si>
  <si>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</si>
  <si>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</si>
  <si>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</si>
  <si>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</si>
  <si>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</si>
  <si>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</si>
  <si>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</si>
  <si>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</si>
  <si>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</si>
  <si>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</si>
  <si>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</si>
  <si>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</si>
  <si>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</si>
  <si>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</si>
  <si>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</si>
  <si>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</si>
  <si>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</si>
  <si>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</si>
  <si>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</si>
  <si>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</si>
  <si>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</si>
  <si>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</si>
  <si>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</si>
  <si>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</si>
  <si>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</si>
  <si>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</si>
  <si>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</si>
  <si>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</si>
  <si>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</si>
  <si>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</si>
  <si>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</si>
  <si>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</si>
  <si>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</si>
  <si>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</si>
  <si>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</si>
  <si>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</si>
  <si>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</si>
  <si>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</si>
  <si>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</si>
  <si>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</si>
  <si>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</si>
  <si>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</si>
  <si>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</si>
  <si>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</si>
  <si>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</si>
  <si>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</si>
  <si>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</si>
  <si>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</si>
  <si>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</si>
  <si>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</si>
  <si>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</si>
  <si>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</si>
  <si>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</si>
  <si>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</si>
  <si>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</si>
  <si>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</si>
  <si>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</si>
  <si>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</si>
  <si>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</si>
  <si>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</si>
  <si>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</si>
  <si>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</si>
  <si>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</si>
  <si>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</si>
  <si>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</si>
  <si>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</si>
  <si>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</si>
  <si>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</si>
  <si>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</si>
  <si>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</si>
  <si>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</si>
  <si>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</si>
  <si>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</si>
  <si>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</si>
  <si>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</si>
  <si>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</si>
  <si>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</si>
  <si>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</si>
  <si>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</si>
  <si>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</si>
  <si>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</si>
  <si>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</si>
  <si>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</si>
  <si>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</si>
  <si>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</si>
  <si>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</si>
  <si>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</si>
  <si>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</si>
  <si>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</si>
  <si>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</si>
  <si>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</si>
  <si>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</si>
  <si>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</si>
  <si>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</si>
  <si>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</si>
  <si>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</si>
  <si>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</si>
  <si>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</si>
  <si>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</si>
  <si>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</si>
  <si>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</si>
  <si>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</si>
  <si>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</si>
  <si>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</si>
  <si>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</si>
  <si>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</si>
  <si>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</si>
  <si>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</si>
  <si>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</si>
  <si>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</si>
  <si>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</si>
  <si>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</si>
  <si>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</si>
  <si>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</si>
  <si>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</si>
  <si>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</si>
  <si>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</si>
  <si>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</si>
  <si>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</si>
  <si>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</si>
  <si>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</si>
  <si>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</si>
  <si>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</si>
  <si>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</si>
  <si>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</si>
  <si>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</si>
  <si>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</si>
  <si>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</si>
  <si>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</si>
  <si>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</si>
  <si>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</si>
  <si>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</si>
  <si>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</si>
  <si>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</si>
  <si>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</si>
  <si>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</si>
  <si>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</si>
  <si>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</si>
  <si>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</si>
  <si>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</si>
  <si>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</si>
  <si>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</si>
  <si>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</si>
  <si>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</si>
  <si>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</si>
  <si>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</si>
  <si>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</si>
  <si>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</si>
  <si>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</si>
  <si>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</si>
  <si>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</si>
  <si>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</si>
  <si>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</si>
  <si>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</si>
  <si>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</si>
  <si>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</si>
  <si>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</si>
  <si>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</si>
  <si>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</si>
  <si>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</si>
  <si>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</si>
  <si>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</si>
  <si>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</si>
  <si>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</si>
  <si>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</si>
  <si>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</si>
  <si>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</si>
  <si>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</si>
  <si>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</si>
  <si>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</si>
  <si>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</si>
  <si>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</si>
  <si>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</si>
  <si>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</si>
  <si>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</si>
  <si>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</si>
  <si>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</si>
  <si>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</si>
  <si>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</si>
  <si>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</si>
  <si>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</si>
  <si>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</si>
  <si>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</si>
  <si>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</si>
  <si>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</si>
  <si>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</si>
  <si>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</si>
  <si>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</si>
  <si>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</si>
  <si>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</si>
  <si>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</si>
  <si>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</si>
  <si>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</si>
  <si>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</si>
  <si>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</si>
  <si>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</si>
  <si>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</si>
  <si>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</si>
  <si>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</si>
  <si>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</si>
  <si>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</si>
  <si>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</si>
  <si>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</si>
  <si>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</si>
  <si>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</si>
  <si>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</si>
  <si>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</si>
  <si>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</si>
  <si>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</si>
  <si>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</si>
  <si>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</si>
  <si>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</si>
  <si>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</si>
  <si>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</si>
  <si>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</si>
  <si>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</si>
  <si>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</si>
  <si>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</si>
  <si>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</si>
  <si>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</si>
  <si>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</si>
  <si>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</si>
  <si>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</si>
  <si>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</si>
  <si>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</si>
  <si>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</si>
  <si>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</si>
  <si>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</si>
  <si>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</si>
  <si>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</si>
  <si>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</si>
  <si>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</si>
  <si>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</si>
  <si>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</si>
  <si>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</si>
  <si>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</si>
  <si>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</si>
  <si>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</si>
  <si>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</si>
  <si>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</si>
  <si>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</si>
  <si>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</si>
  <si>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</si>
  <si>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</si>
  <si>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</si>
  <si>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</si>
  <si>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</si>
  <si>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</si>
  <si>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</si>
  <si>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</si>
  <si>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</si>
  <si>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</si>
  <si>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</si>
  <si>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</si>
  <si>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</si>
  <si>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</si>
  <si>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</si>
  <si>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</si>
  <si>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</si>
  <si>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</si>
  <si>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</si>
  <si>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</si>
  <si>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</si>
  <si>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</si>
  <si>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</si>
  <si>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</si>
  <si>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</si>
  <si>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</si>
  <si>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</si>
  <si>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</si>
  <si>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</si>
  <si>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</si>
  <si>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</si>
  <si>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</si>
  <si>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</si>
  <si>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</si>
  <si>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</si>
  <si>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</si>
  <si>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</si>
  <si>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</si>
  <si>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</si>
  <si>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</si>
  <si>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</si>
  <si>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</si>
  <si>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</si>
  <si>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</si>
  <si>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</si>
  <si>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</si>
  <si>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</si>
  <si>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</si>
  <si>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</si>
  <si>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</si>
  <si>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</si>
  <si>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</si>
  <si>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</si>
  <si>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</si>
  <si>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</si>
  <si>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</si>
  <si>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</si>
  <si>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</si>
  <si>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</si>
  <si>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</si>
  <si>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</si>
  <si>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</si>
  <si>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</si>
  <si>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</si>
  <si>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</si>
  <si>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</si>
  <si>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</si>
  <si>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</si>
  <si>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</si>
  <si>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</si>
  <si>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</si>
  <si>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</si>
  <si>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</si>
  <si>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</si>
  <si>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</si>
  <si>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</si>
  <si>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</si>
  <si>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</si>
  <si>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</si>
  <si>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</si>
  <si>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</si>
  <si>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</si>
  <si>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</si>
  <si>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</si>
  <si>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</si>
  <si>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</si>
  <si>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</si>
  <si>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</si>
  <si>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</si>
  <si>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</si>
  <si>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</si>
  <si>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</si>
  <si>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</si>
  <si>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</si>
  <si>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</si>
  <si>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</si>
  <si>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</si>
  <si>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</si>
  <si>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</si>
  <si>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</si>
  <si>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</si>
  <si>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</si>
  <si>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</si>
  <si>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</si>
  <si>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</si>
  <si>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</si>
  <si>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</si>
  <si>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</si>
  <si>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</si>
  <si>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</si>
  <si>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</si>
  <si>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</si>
  <si>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</si>
  <si>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</si>
  <si>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</si>
  <si>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</si>
  <si>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</si>
  <si>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</si>
  <si>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</si>
  <si>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</si>
  <si>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</si>
  <si>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</si>
  <si>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</si>
  <si>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</si>
  <si>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</si>
  <si>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</si>
  <si>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</si>
  <si>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</si>
  <si>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</si>
  <si>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</si>
  <si>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</si>
  <si>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</si>
  <si>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</si>
  <si>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</si>
  <si>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</si>
  <si>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</si>
  <si>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</si>
  <si>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</si>
  <si>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</si>
  <si>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</si>
  <si>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</si>
  <si>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</si>
  <si>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</si>
  <si>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</si>
  <si>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</si>
  <si>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</si>
  <si>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</si>
  <si>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</si>
  <si>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</si>
  <si>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</si>
  <si>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</si>
  <si>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</si>
  <si>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</si>
  <si>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</si>
  <si>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</si>
  <si>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</si>
  <si>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</si>
  <si>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</si>
  <si>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</si>
  <si>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</si>
  <si>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</si>
  <si>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</si>
  <si>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</si>
  <si>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</si>
  <si>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</si>
  <si>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</si>
  <si>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</si>
  <si>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</si>
  <si>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</si>
  <si>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</si>
  <si>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</si>
  <si>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</si>
  <si>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</si>
  <si>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</si>
  <si>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</si>
  <si>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</si>
  <si>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</si>
  <si>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</si>
  <si>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</si>
  <si>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</si>
  <si>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</si>
  <si>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</si>
  <si>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</si>
  <si>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</si>
  <si>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</si>
  <si>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</si>
  <si>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</si>
  <si>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</si>
  <si>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</si>
  <si>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</si>
  <si>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</si>
  <si>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</si>
  <si>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</si>
  <si>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</si>
  <si>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</si>
  <si>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</si>
  <si>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</si>
  <si>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</si>
  <si>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</si>
  <si>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</si>
  <si>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</si>
  <si>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</si>
  <si>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</si>
  <si>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</si>
  <si>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</si>
  <si>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</si>
  <si>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</si>
  <si>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</si>
  <si>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</si>
  <si>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</si>
  <si>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</si>
  <si>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</si>
  <si>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</si>
  <si>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</si>
  <si>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</si>
  <si>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</si>
  <si>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</si>
  <si>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</si>
  <si>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</si>
  <si>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</si>
  <si>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</si>
  <si>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</si>
  <si>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</si>
  <si>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</si>
  <si>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</si>
  <si>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</si>
  <si>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</si>
  <si>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</si>
  <si>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</si>
  <si>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</si>
  <si>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</si>
  <si>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</si>
  <si>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</si>
  <si>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</si>
  <si>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</si>
  <si>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</si>
  <si>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</si>
  <si>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</si>
  <si>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</si>
  <si>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</si>
  <si>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</si>
  <si>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</si>
  <si>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</si>
  <si>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</si>
  <si>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</si>
  <si>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</si>
  <si>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</si>
  <si>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</si>
  <si>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</si>
  <si>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</si>
  <si>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</si>
  <si>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</si>
  <si>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</si>
  <si>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</si>
  <si>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</si>
  <si>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</si>
  <si>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</si>
  <si>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</si>
  <si>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</si>
  <si>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</si>
  <si>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</si>
  <si>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</si>
  <si>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</si>
  <si>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</si>
  <si>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</si>
  <si>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</si>
  <si>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</si>
  <si>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</si>
  <si>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</si>
  <si>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</si>
  <si>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</si>
  <si>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</si>
  <si>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</si>
  <si>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</si>
  <si>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</si>
  <si>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</si>
  <si>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</si>
  <si>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</si>
  <si>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</si>
  <si>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</si>
  <si>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</si>
  <si>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</si>
  <si>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</si>
  <si>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</si>
  <si>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</si>
  <si>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</si>
  <si>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</si>
  <si>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</si>
  <si>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</si>
  <si>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</si>
  <si>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</si>
  <si>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</si>
  <si>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</si>
  <si>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</si>
  <si>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</si>
  <si>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</si>
  <si>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</si>
  <si>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</si>
  <si>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</si>
  <si>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</si>
  <si>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</si>
  <si>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</si>
  <si>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</si>
  <si>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</si>
  <si>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</si>
  <si>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</si>
  <si>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</si>
  <si>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</si>
  <si>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</si>
  <si>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</si>
  <si>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</si>
  <si>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</si>
  <si>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</si>
  <si>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</si>
  <si>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</si>
  <si>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</si>
  <si>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</si>
  <si>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</si>
  <si>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</si>
  <si>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</si>
  <si>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</si>
  <si>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</si>
  <si>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</si>
  <si>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</si>
  <si>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</si>
  <si>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</si>
  <si>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</si>
  <si>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</si>
  <si>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</si>
  <si>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</si>
  <si>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</si>
  <si>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</si>
  <si>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</si>
  <si>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</si>
  <si>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</si>
  <si>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</si>
  <si>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</si>
  <si>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</si>
  <si>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</si>
  <si>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</si>
  <si>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</si>
  <si>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</si>
  <si>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</si>
  <si>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</si>
  <si>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</si>
  <si>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</si>
  <si>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</si>
  <si>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</si>
  <si>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</si>
  <si>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</si>
  <si>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</si>
  <si>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</si>
  <si>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</si>
  <si>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</si>
  <si>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</si>
  <si>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</si>
  <si>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</si>
  <si>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</si>
  <si>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</si>
  <si>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</si>
  <si>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</si>
  <si>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</si>
  <si>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</si>
  <si>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</si>
  <si>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</si>
  <si>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</si>
  <si>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</si>
  <si>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</si>
  <si>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</si>
  <si>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</si>
  <si>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</si>
  <si>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</si>
  <si>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</si>
  <si>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</si>
  <si>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</si>
  <si>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</si>
  <si>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</si>
  <si>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</si>
  <si>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</si>
  <si>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</si>
  <si>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</si>
  <si>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</si>
  <si>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</si>
  <si>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</si>
  <si>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</si>
  <si>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</si>
  <si>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</si>
  <si>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</si>
  <si>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</si>
  <si>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</si>
  <si>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</si>
  <si>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</si>
  <si>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</si>
  <si>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</si>
  <si>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</si>
  <si>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</si>
  <si>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</si>
  <si>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</si>
  <si>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</si>
  <si>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</si>
  <si>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</si>
  <si>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</si>
  <si>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</si>
  <si>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</si>
  <si>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</si>
  <si>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</si>
  <si>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</si>
  <si>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</si>
  <si>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</si>
  <si>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</si>
  <si>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</si>
  <si>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</si>
  <si>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</si>
  <si>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</si>
  <si>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</si>
  <si>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</si>
  <si>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</si>
  <si>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</si>
  <si>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</si>
  <si>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</si>
  <si>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</si>
  <si>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</si>
  <si>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</si>
  <si>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</si>
  <si>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</si>
  <si>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</si>
  <si>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</si>
  <si>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</si>
  <si>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</si>
  <si>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</si>
  <si>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</si>
  <si>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</si>
  <si>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</si>
  <si>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</si>
  <si>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</si>
  <si>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</si>
  <si>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</si>
  <si>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</si>
  <si>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</si>
  <si>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</si>
  <si>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</si>
  <si>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</si>
  <si>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</si>
  <si>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</si>
  <si>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</si>
  <si>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</si>
  <si>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</si>
  <si>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</si>
  <si>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</si>
  <si>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</si>
  <si>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</si>
  <si>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</si>
  <si>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</si>
  <si>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</si>
  <si>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</si>
  <si>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</si>
  <si>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</si>
  <si>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</si>
  <si>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</si>
  <si>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</si>
  <si>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</si>
  <si>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</si>
  <si>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</si>
  <si>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</si>
  <si>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</si>
  <si>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</si>
  <si>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</si>
  <si>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</si>
  <si>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</si>
  <si>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</si>
  <si>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</si>
  <si>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</si>
  <si>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</si>
  <si>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</si>
  <si>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</si>
  <si>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</si>
  <si>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</si>
  <si>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</si>
  <si>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</si>
  <si>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</si>
  <si>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</si>
  <si>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</si>
  <si>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</si>
  <si>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</si>
  <si>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</si>
  <si>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</si>
  <si>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</si>
  <si>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</si>
  <si>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</si>
  <si>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</si>
  <si>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</si>
  <si>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</si>
  <si>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</si>
  <si>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</si>
  <si>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</si>
  <si>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</si>
  <si>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</si>
  <si>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</si>
  <si>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</si>
  <si>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</si>
  <si>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</si>
  <si>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</si>
  <si>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</si>
  <si>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</si>
  <si>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</si>
  <si>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</si>
  <si>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</si>
  <si>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</si>
  <si>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</si>
  <si>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</si>
  <si>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</si>
  <si>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</si>
  <si>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</si>
  <si>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</si>
  <si>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</si>
  <si>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</si>
  <si>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</si>
  <si>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</si>
  <si>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</si>
  <si>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</si>
  <si>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</si>
  <si>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</si>
  <si>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</si>
  <si>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</si>
  <si>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</si>
  <si>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</si>
  <si>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</si>
  <si>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</si>
  <si>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</si>
  <si>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</si>
  <si>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</si>
  <si>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</si>
  <si>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</si>
  <si>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</si>
  <si>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</si>
  <si>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</si>
  <si>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</si>
  <si>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</si>
  <si>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</si>
  <si>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</si>
  <si>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</si>
  <si>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</si>
  <si>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</si>
  <si>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</si>
  <si>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</si>
  <si>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</si>
  <si>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</si>
  <si>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</si>
  <si>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</si>
  <si>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</si>
  <si>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</si>
  <si>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</si>
  <si>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</si>
  <si>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</si>
  <si>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</si>
  <si>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</si>
  <si>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</si>
  <si>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</si>
  <si>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</si>
  <si>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</si>
  <si>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</si>
  <si>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</si>
  <si>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</si>
  <si>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</si>
  <si>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</si>
  <si>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</si>
  <si>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</si>
  <si>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</si>
  <si>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</si>
  <si>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</si>
  <si>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</si>
  <si>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</si>
  <si>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</si>
  <si>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</si>
  <si>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</si>
  <si>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</si>
  <si>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</si>
  <si>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</si>
  <si>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</si>
  <si>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</si>
  <si>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</si>
  <si>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</si>
  <si>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</si>
  <si>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</si>
  <si>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</si>
  <si>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</si>
  <si>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</si>
  <si>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</si>
  <si>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</si>
  <si>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</si>
  <si>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</si>
  <si>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</si>
  <si>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</si>
  <si>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</si>
  <si>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</si>
  <si>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</si>
  <si>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</si>
  <si>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</si>
  <si>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</si>
  <si>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</si>
  <si>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</si>
  <si>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</si>
  <si>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</si>
  <si>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</si>
  <si>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</si>
  <si>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</si>
  <si>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</si>
  <si>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</si>
  <si>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</si>
  <si>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</si>
  <si>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</si>
  <si>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</si>
  <si>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</si>
  <si>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</si>
  <si>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</si>
  <si>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</si>
  <si>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</si>
  <si>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</si>
  <si>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</si>
  <si>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</si>
  <si>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</si>
  <si>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</si>
  <si>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</si>
  <si>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</si>
  <si>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</si>
  <si>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</si>
  <si>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</si>
  <si>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</si>
  <si>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</si>
  <si>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</si>
  <si>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</si>
  <si>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</si>
  <si>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</si>
  <si>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</si>
  <si>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</si>
  <si>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</si>
  <si>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</si>
  <si>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</si>
  <si>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</si>
  <si>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</si>
  <si>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</si>
  <si>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</si>
  <si>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</si>
  <si>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</si>
  <si>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</si>
  <si>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</si>
  <si>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</si>
  <si>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</si>
  <si>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</si>
  <si>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</si>
  <si>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</si>
  <si>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</si>
  <si>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</si>
  <si>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</si>
  <si>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</si>
  <si>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</si>
  <si>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</si>
  <si>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</si>
  <si>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</si>
  <si>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</si>
  <si>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</si>
  <si>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</si>
  <si>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</si>
  <si>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</si>
  <si>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</si>
  <si>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</si>
  <si>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</si>
  <si>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</si>
  <si>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</si>
  <si>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</si>
  <si>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</si>
  <si>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</si>
  <si>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</si>
  <si>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</si>
  <si>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</si>
  <si>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</si>
  <si>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</si>
  <si>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</si>
  <si>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</si>
  <si>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</si>
  <si>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</si>
  <si>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</si>
  <si>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</si>
  <si>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</si>
  <si>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</si>
  <si>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</si>
  <si>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</si>
  <si>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</si>
  <si>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</si>
  <si>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</si>
  <si>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</si>
  <si>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</si>
  <si>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</si>
  <si>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</si>
  <si>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</si>
  <si>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</si>
  <si>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</si>
  <si>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</si>
  <si>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</si>
  <si>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</si>
  <si>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</si>
  <si>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</si>
  <si>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</si>
  <si>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</si>
  <si>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</si>
  <si>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</si>
  <si>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</si>
  <si>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</si>
  <si>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</si>
  <si>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</si>
  <si>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</si>
  <si>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</si>
  <si>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</si>
  <si>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</si>
  <si>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</si>
  <si>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</si>
  <si>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</si>
  <si>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</si>
  <si>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</si>
  <si>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</si>
  <si>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</si>
  <si>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</si>
  <si>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</si>
  <si>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</si>
  <si>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</si>
  <si>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</si>
  <si>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</si>
  <si>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</si>
  <si>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</si>
  <si>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</si>
  <si>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</si>
  <si>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</si>
  <si>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</si>
  <si>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</si>
  <si>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</si>
  <si>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</si>
  <si>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</si>
  <si>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</si>
  <si>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</si>
  <si>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</si>
  <si>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</si>
  <si>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</si>
  <si>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</si>
  <si>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</si>
  <si>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</si>
  <si>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</si>
  <si>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</si>
  <si>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</si>
  <si>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</si>
  <si>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</si>
  <si>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</si>
  <si>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</si>
  <si>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</si>
  <si>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</si>
  <si>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</si>
  <si>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</si>
  <si>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</si>
  <si>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</si>
  <si>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</si>
  <si>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</si>
  <si>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</si>
  <si>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</si>
  <si>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</si>
  <si>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</si>
  <si>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</si>
  <si>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</si>
  <si>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</si>
  <si>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</si>
  <si>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</si>
  <si>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</si>
  <si>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</si>
  <si>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</si>
  <si>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</si>
  <si>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</si>
  <si>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</si>
  <si>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</si>
  <si>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</si>
  <si>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</si>
  <si>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</si>
  <si>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</si>
  <si>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</si>
  <si>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</si>
  <si>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</si>
  <si>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</si>
  <si>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</si>
  <si>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</si>
  <si>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</si>
  <si>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</si>
  <si>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</si>
  <si>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</si>
  <si>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</si>
  <si>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</si>
  <si>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</si>
  <si>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</si>
  <si>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</si>
  <si>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</si>
  <si>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</si>
  <si>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</si>
  <si>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</si>
  <si>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</si>
  <si>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</si>
  <si>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</si>
  <si>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</si>
  <si>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</si>
  <si>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</si>
  <si>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</si>
  <si>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</si>
  <si>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</si>
  <si>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</si>
  <si>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</si>
  <si>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</si>
  <si>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</si>
  <si>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</si>
  <si>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</si>
  <si>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</si>
  <si>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</si>
  <si>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</si>
  <si>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</si>
  <si>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</si>
  <si>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</si>
  <si>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</si>
  <si>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</si>
  <si>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</si>
  <si>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</si>
  <si>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</si>
  <si>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</si>
  <si>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</si>
  <si>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</si>
  <si>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</si>
  <si>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</si>
  <si>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</si>
  <si>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</si>
  <si>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</si>
  <si>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</si>
  <si>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</si>
  <si>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</si>
  <si>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</si>
  <si>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</si>
  <si>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</si>
  <si>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</si>
  <si>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</si>
  <si>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</si>
  <si>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</si>
  <si>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</si>
  <si>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</si>
  <si>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</si>
  <si>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</si>
  <si>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</si>
  <si>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</si>
  <si>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</si>
  <si>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</si>
  <si>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</si>
  <si>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</si>
  <si>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</si>
  <si>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</si>
  <si>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</si>
  <si>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</si>
  <si>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</si>
  <si>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</si>
  <si>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</si>
  <si>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</si>
  <si>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</si>
  <si>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</si>
  <si>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</si>
  <si>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</si>
  <si>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</si>
  <si>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</si>
  <si>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</si>
  <si>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</si>
  <si>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</si>
  <si>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</si>
  <si>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</si>
  <si>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</si>
  <si>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</si>
  <si>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</si>
  <si>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</si>
  <si>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</si>
  <si>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</si>
  <si>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</si>
  <si>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</si>
  <si>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</si>
  <si>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</si>
  <si>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</si>
  <si>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</si>
  <si>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</si>
  <si>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</si>
  <si>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</si>
  <si>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</si>
  <si>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</si>
  <si>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</si>
  <si>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</si>
  <si>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</si>
  <si>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</si>
  <si>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</si>
  <si>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</si>
  <si>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</si>
  <si>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</si>
  <si>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</si>
  <si>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</si>
  <si>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</si>
  <si>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</si>
  <si>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</si>
  <si>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</si>
  <si>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</si>
  <si>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</si>
  <si>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</si>
  <si>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</si>
  <si>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</si>
  <si>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</si>
  <si>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</si>
  <si>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</si>
  <si>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</si>
  <si>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</si>
  <si>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</si>
  <si>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</si>
  <si>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</si>
  <si>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</si>
  <si>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</si>
  <si>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</si>
  <si>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</si>
  <si>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</si>
  <si>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</si>
  <si>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</si>
  <si>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</si>
  <si>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</si>
  <si>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</si>
  <si>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</si>
  <si>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</si>
  <si>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</si>
  <si>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</si>
  <si>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</si>
  <si>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</si>
  <si>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</si>
  <si>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</si>
  <si>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</si>
  <si>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</si>
  <si>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</si>
  <si>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</si>
  <si>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</si>
  <si>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</si>
  <si>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</si>
  <si>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</si>
  <si>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</si>
  <si>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</si>
  <si>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</si>
  <si>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</si>
  <si>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</si>
  <si>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</si>
  <si>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</si>
  <si>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</si>
  <si>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</si>
  <si>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</si>
  <si>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</si>
  <si>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</si>
  <si>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</si>
  <si>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</si>
  <si>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</si>
  <si>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</si>
  <si>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</si>
  <si>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</si>
  <si>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</si>
  <si>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</si>
  <si>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</si>
  <si>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</si>
  <si>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</si>
  <si>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</si>
  <si>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</si>
  <si>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</si>
  <si>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</si>
  <si>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</si>
  <si>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</si>
  <si>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</si>
  <si>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</si>
  <si>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</si>
  <si>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</si>
  <si>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</si>
  <si>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</si>
  <si>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</si>
  <si>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</si>
  <si>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</si>
  <si>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</si>
  <si>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</si>
  <si>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</si>
  <si>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</si>
  <si>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</si>
  <si>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</si>
  <si>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</si>
  <si>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</si>
  <si>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</si>
  <si>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</si>
  <si>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</si>
  <si>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</si>
  <si>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</si>
  <si>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</si>
  <si>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</si>
  <si>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</si>
  <si>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</si>
  <si>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</si>
  <si>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</si>
  <si>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</si>
  <si>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</si>
  <si>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</si>
  <si>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</si>
  <si>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</si>
  <si>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</si>
  <si>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</si>
  <si>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</si>
  <si>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</si>
  <si>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</si>
  <si>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</si>
  <si>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</si>
  <si>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</si>
  <si>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</si>
  <si>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</si>
  <si>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</si>
  <si>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</si>
  <si>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</si>
  <si>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</si>
  <si>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</si>
  <si>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</si>
  <si>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</si>
  <si>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</si>
  <si>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</si>
  <si>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</si>
  <si>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</si>
  <si>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</si>
  <si>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</si>
  <si>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</si>
  <si>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</si>
  <si>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</si>
  <si>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</si>
  <si>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</si>
  <si>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</si>
  <si>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</si>
  <si>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</si>
  <si>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</si>
  <si>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</si>
  <si>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</si>
  <si>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</si>
  <si>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</si>
  <si>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</si>
  <si>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</si>
  <si>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</si>
  <si>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</si>
  <si>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</si>
  <si>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</si>
  <si>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</si>
  <si>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</si>
  <si>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</si>
  <si>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</si>
  <si>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</si>
  <si>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</si>
  <si>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</si>
  <si>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</si>
  <si>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</si>
  <si>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</si>
  <si>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</si>
  <si>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</si>
  <si>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</si>
  <si>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</si>
  <si>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</si>
  <si>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</si>
  <si>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</si>
  <si>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</si>
  <si>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</si>
  <si>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</si>
  <si>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</si>
  <si>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</si>
  <si>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</si>
  <si>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</si>
  <si>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</si>
  <si>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</si>
  <si>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</si>
  <si>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</si>
  <si>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</si>
  <si>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</si>
  <si>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</si>
  <si>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</si>
  <si>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</si>
  <si>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</si>
  <si>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</si>
  <si>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</si>
  <si>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</si>
  <si>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</si>
  <si>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</si>
  <si>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</si>
  <si>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</si>
  <si>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</si>
  <si>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</si>
  <si>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</si>
  <si>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</si>
  <si>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</si>
  <si>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</si>
  <si>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</si>
  <si>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</si>
  <si>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</si>
  <si>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</si>
  <si>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</si>
  <si>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</si>
  <si>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</si>
  <si>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</si>
  <si>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</si>
  <si>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</si>
  <si>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</si>
  <si>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</si>
  <si>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</si>
  <si>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</si>
  <si>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</si>
  <si>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</si>
  <si>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</si>
  <si>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</si>
  <si>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</si>
  <si>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</si>
  <si>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</si>
  <si>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</si>
  <si>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</si>
  <si>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</si>
  <si>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</si>
  <si>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</si>
  <si>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</si>
  <si>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</si>
  <si>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</si>
  <si>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</si>
  <si>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</si>
  <si>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</si>
  <si>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</si>
  <si>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</si>
  <si>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</si>
  <si>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</si>
  <si>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</si>
  <si>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</si>
  <si>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</si>
  <si>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</si>
  <si>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</si>
  <si>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</si>
  <si>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</si>
  <si>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</si>
  <si>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</si>
  <si>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</si>
  <si>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</si>
  <si>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</si>
  <si>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</si>
  <si>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</si>
  <si>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</si>
  <si>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</si>
  <si>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</si>
  <si>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</si>
  <si>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</si>
  <si>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</si>
  <si>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</si>
  <si>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</si>
  <si>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</si>
  <si>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</si>
  <si>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</si>
  <si>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</si>
  <si>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</si>
  <si>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</si>
  <si>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</si>
  <si>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</si>
  <si>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</si>
  <si>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</si>
  <si>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</si>
  <si>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</si>
  <si>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</si>
  <si>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</si>
  <si>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</si>
  <si>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</si>
  <si>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</si>
  <si>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</si>
  <si>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</si>
  <si>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</si>
  <si>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</si>
  <si>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</si>
  <si>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</si>
  <si>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</si>
  <si>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</si>
  <si>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</si>
  <si>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</si>
  <si>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</si>
  <si>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</si>
  <si>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</si>
  <si>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</si>
  <si>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</si>
  <si>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</si>
  <si>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</si>
  <si>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</si>
  <si>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</si>
  <si>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</si>
  <si>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</si>
  <si>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</si>
  <si>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</si>
  <si>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</si>
  <si>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</si>
  <si>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</si>
  <si>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</si>
  <si>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</si>
  <si>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</si>
  <si>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</si>
  <si>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</si>
  <si>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</si>
  <si>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</si>
  <si>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</si>
  <si>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</si>
  <si>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</si>
  <si>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</si>
  <si>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</si>
  <si>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</si>
  <si>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</si>
  <si>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</si>
  <si>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</si>
  <si>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</si>
  <si>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</si>
  <si>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</si>
  <si>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</si>
  <si>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</si>
  <si>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</si>
  <si>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</si>
  <si>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</si>
  <si>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</si>
  <si>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</si>
  <si>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</si>
  <si>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</si>
  <si>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</si>
  <si>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</si>
  <si>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</si>
  <si>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</si>
  <si>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</si>
  <si>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</si>
  <si>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</si>
  <si>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</si>
  <si>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</si>
  <si>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</si>
  <si>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</si>
  <si>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</si>
  <si>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</si>
  <si>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</si>
  <si>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</si>
  <si>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</si>
  <si>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</si>
  <si>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</si>
  <si>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</si>
  <si>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</si>
  <si>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</si>
  <si>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</si>
  <si>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</si>
  <si>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</si>
  <si>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</si>
  <si>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</si>
  <si>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</si>
  <si>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</si>
  <si>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</si>
  <si>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</si>
  <si>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</si>
  <si>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</si>
  <si>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</si>
  <si>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</si>
  <si>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</si>
  <si>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</si>
  <si>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</si>
  <si>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</si>
  <si>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</si>
  <si>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</si>
  <si>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</si>
  <si>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</si>
  <si>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</si>
  <si>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</si>
  <si>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</si>
  <si>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</si>
  <si>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</si>
  <si>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</si>
  <si>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</si>
  <si>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</si>
  <si>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</si>
  <si>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</si>
  <si>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</si>
  <si>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</si>
  <si>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</si>
  <si>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</si>
  <si>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</si>
  <si>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</si>
  <si>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</si>
  <si>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</si>
  <si>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</si>
  <si>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</si>
  <si>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</si>
  <si>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</si>
  <si>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</si>
  <si>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</si>
  <si>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</si>
  <si>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</si>
  <si>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</si>
  <si>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</si>
  <si>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</si>
  <si>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</si>
  <si>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</si>
  <si>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</si>
  <si>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</si>
  <si>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</si>
  <si>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</si>
  <si>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</si>
  <si>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</si>
  <si>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</si>
  <si>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</si>
  <si>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</si>
  <si>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</si>
  <si>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</si>
  <si>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</si>
  <si>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</si>
  <si>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</si>
  <si>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</si>
  <si>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</si>
  <si>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</si>
  <si>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</si>
  <si>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</si>
  <si>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</si>
  <si>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</si>
  <si>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</si>
  <si>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</si>
  <si>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</si>
  <si>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</si>
  <si>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</si>
  <si>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</si>
  <si>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</si>
  <si>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</si>
  <si>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</si>
  <si>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</si>
  <si>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</si>
  <si>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</si>
  <si>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</si>
  <si>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</si>
  <si>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</si>
  <si>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</si>
  <si>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</si>
  <si>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</si>
  <si>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</si>
  <si>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</si>
  <si>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</si>
  <si>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</si>
  <si>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</si>
  <si>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</si>
  <si>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</si>
  <si>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</si>
  <si>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</si>
  <si>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</si>
  <si>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</si>
  <si>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</si>
  <si>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</si>
  <si>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</si>
  <si>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</si>
  <si>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</si>
  <si>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</si>
  <si>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</si>
  <si>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</si>
  <si>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</si>
  <si>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</si>
  <si>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</si>
  <si>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</si>
  <si>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</si>
  <si>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</si>
  <si>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</si>
  <si>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</si>
  <si>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</si>
  <si>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</si>
  <si>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</si>
  <si>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</si>
  <si>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</si>
  <si>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</si>
  <si>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</si>
  <si>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</si>
  <si>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</si>
  <si>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</si>
  <si>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</si>
  <si>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</si>
  <si>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</si>
  <si>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</si>
  <si>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</si>
  <si>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</si>
  <si>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</si>
  <si>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</si>
  <si>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</si>
  <si>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</si>
  <si>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</si>
  <si>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</si>
  <si>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</si>
  <si>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</si>
  <si>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</si>
  <si>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</si>
  <si>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</si>
  <si>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</si>
  <si>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</si>
  <si>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</si>
  <si>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</si>
  <si>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</si>
  <si>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</si>
  <si>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</si>
  <si>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</si>
  <si>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</si>
  <si>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</si>
  <si>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</si>
  <si>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</si>
  <si>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</si>
  <si>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</si>
  <si>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</si>
  <si>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</si>
  <si>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</si>
  <si>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</si>
  <si>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</si>
  <si>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</si>
  <si>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</si>
  <si>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</si>
  <si>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</si>
  <si>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</si>
  <si>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</si>
  <si>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</si>
  <si>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</si>
  <si>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</si>
  <si>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</si>
  <si>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</si>
  <si>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</si>
  <si>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</si>
  <si>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</si>
  <si>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</si>
  <si>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</si>
  <si>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</si>
  <si>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</si>
  <si>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</si>
  <si>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</si>
  <si>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</si>
  <si>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</si>
  <si>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</si>
  <si>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</si>
  <si>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</si>
  <si>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</si>
  <si>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</si>
  <si>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</si>
  <si>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</si>
  <si>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</si>
  <si>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</si>
  <si>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</si>
  <si>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</si>
  <si>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</si>
  <si>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</si>
  <si>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</si>
  <si>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</si>
  <si>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</si>
  <si>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</si>
  <si>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</si>
  <si>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</si>
  <si>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</si>
  <si>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</si>
  <si>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</si>
  <si>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</si>
  <si>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</si>
  <si>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</si>
  <si>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</si>
  <si>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</si>
  <si>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</si>
  <si>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</si>
  <si>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</si>
  <si>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</si>
  <si>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</si>
  <si>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</si>
  <si>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</si>
  <si>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</si>
  <si>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</si>
  <si>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</si>
  <si>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</si>
  <si>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</si>
  <si>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</si>
  <si>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</si>
  <si>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</si>
  <si>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</si>
  <si>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</si>
  <si>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</si>
  <si>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</si>
  <si>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</si>
  <si>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</si>
  <si>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</si>
  <si>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</si>
  <si>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</si>
  <si>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</si>
  <si>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</si>
  <si>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</si>
  <si>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</si>
  <si>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</si>
  <si>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</si>
  <si>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</si>
  <si>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</si>
  <si>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</si>
  <si>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</si>
  <si>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</si>
  <si>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</si>
  <si>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</si>
  <si>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</si>
  <si>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</si>
  <si>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</si>
  <si>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</si>
  <si>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</si>
  <si>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</si>
  <si>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</si>
  <si>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</si>
  <si>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</si>
  <si>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</si>
  <si>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</si>
  <si>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</si>
  <si>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</si>
  <si>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</si>
  <si>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</si>
  <si>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</si>
  <si>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</si>
  <si>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</si>
  <si>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</si>
  <si>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</si>
  <si>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</si>
  <si>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</si>
  <si>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</si>
  <si>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</si>
  <si>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</si>
  <si>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</si>
  <si>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</si>
  <si>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</si>
  <si>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</si>
  <si>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</si>
  <si>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</si>
  <si>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</si>
  <si>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</si>
  <si>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</si>
  <si>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</si>
  <si>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</si>
  <si>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</si>
  <si>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</si>
  <si>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</si>
  <si>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</si>
  <si>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</si>
  <si>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</si>
  <si>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</si>
  <si>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</si>
  <si>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</si>
  <si>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</si>
  <si>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</si>
  <si>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</si>
  <si>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</si>
  <si>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</si>
  <si>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</si>
  <si>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</si>
  <si>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</si>
  <si>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</si>
  <si>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</si>
  <si>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</si>
  <si>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</si>
  <si>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</si>
  <si>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</si>
  <si>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</si>
  <si>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</si>
  <si>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</si>
  <si>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</si>
  <si>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</si>
  <si>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</si>
  <si>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</si>
  <si>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</si>
  <si>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</si>
  <si>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</si>
  <si>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</si>
  <si>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</si>
  <si>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</si>
  <si>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</si>
  <si>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</si>
  <si>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</si>
  <si>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</si>
  <si>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</si>
  <si>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</si>
  <si>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</si>
  <si>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</si>
  <si>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</si>
  <si>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</si>
  <si>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</si>
  <si>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</si>
  <si>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</si>
  <si>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</si>
  <si>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</si>
  <si>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</si>
  <si>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</si>
  <si>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</si>
  <si>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</si>
  <si>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</si>
  <si>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</si>
  <si>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</si>
  <si>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</si>
  <si>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</si>
  <si>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</si>
  <si>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</si>
  <si>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</si>
  <si>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</si>
  <si>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</si>
  <si>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</si>
  <si>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</si>
  <si>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</si>
  <si>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</si>
  <si>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</si>
  <si>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</si>
  <si>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</si>
  <si>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</si>
  <si>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</si>
  <si>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</si>
  <si>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</si>
  <si>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</si>
  <si>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</si>
  <si>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</si>
  <si>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</si>
  <si>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</si>
  <si>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</si>
  <si>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</si>
  <si>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</si>
  <si>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</si>
  <si>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</si>
  <si>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</si>
  <si>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</si>
  <si>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</si>
  <si>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</si>
  <si>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</si>
  <si>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</si>
  <si>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</si>
  <si>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</si>
  <si>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</si>
  <si>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</si>
  <si>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</si>
  <si>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</si>
  <si>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</si>
  <si>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</si>
  <si>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</si>
  <si>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</si>
  <si>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</si>
  <si>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</si>
  <si>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</si>
  <si>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</si>
  <si>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</si>
  <si>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</si>
  <si>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</si>
  <si>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</si>
  <si>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</si>
  <si>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</si>
  <si>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</si>
  <si>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</si>
  <si>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</si>
  <si>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</si>
  <si>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</si>
  <si>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</si>
  <si>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</si>
  <si>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</si>
  <si>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</si>
  <si>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</si>
  <si>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</si>
  <si>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</si>
  <si>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</si>
  <si>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</si>
  <si>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</si>
  <si>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</si>
  <si>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</si>
  <si>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</si>
  <si>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</si>
  <si>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</si>
  <si>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</si>
  <si>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</si>
  <si>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</si>
  <si>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</si>
  <si>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</si>
  <si>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</si>
  <si>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</si>
  <si>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</si>
  <si>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</si>
  <si>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</si>
  <si>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</si>
  <si>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</si>
  <si>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</si>
  <si>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</si>
  <si>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</si>
  <si>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</si>
  <si>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</si>
  <si>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</si>
  <si>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</si>
  <si>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</si>
  <si>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</si>
  <si>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</si>
  <si>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</si>
  <si>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</si>
  <si>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</si>
  <si>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</si>
  <si>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</si>
  <si>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</si>
  <si>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</si>
  <si>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</si>
  <si>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</si>
  <si>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</si>
  <si>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</si>
  <si>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</si>
  <si>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</si>
  <si>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</si>
  <si>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</si>
  <si>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</si>
  <si>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</si>
  <si>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</si>
  <si>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</si>
  <si>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</si>
  <si>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</si>
  <si>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</si>
  <si>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</si>
  <si>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</si>
  <si>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</si>
  <si>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</si>
  <si>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</si>
  <si>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</si>
  <si>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</si>
  <si>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</si>
  <si>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</si>
  <si>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</si>
  <si>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</si>
  <si>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</si>
  <si>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</si>
  <si>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</si>
  <si>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</si>
  <si>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</si>
  <si>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</si>
  <si>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</si>
  <si>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</si>
  <si>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</si>
  <si>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</si>
  <si>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</si>
  <si>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</si>
  <si>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</si>
  <si>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</si>
  <si>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</si>
  <si>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</si>
  <si>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</si>
  <si>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</si>
  <si>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</si>
  <si>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</si>
  <si>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</si>
  <si>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</si>
  <si>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</si>
  <si>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</si>
  <si>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</si>
  <si>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</si>
  <si>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</si>
  <si>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</si>
  <si>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</si>
  <si>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</si>
  <si>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</si>
  <si>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</si>
  <si>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</si>
  <si>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</si>
  <si>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</si>
  <si>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</si>
  <si>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</si>
  <si>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</si>
  <si>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</si>
  <si>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</si>
  <si>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</si>
  <si>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</si>
  <si>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</si>
  <si>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</si>
  <si>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</si>
  <si>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</si>
  <si>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</si>
  <si>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</si>
  <si>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</si>
  <si>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</si>
  <si>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</si>
  <si>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</si>
  <si>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</si>
  <si>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</si>
  <si>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</si>
  <si>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</si>
  <si>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</si>
  <si>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</si>
  <si>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</si>
  <si>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</si>
  <si>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</si>
  <si>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</si>
  <si>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</si>
  <si>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</si>
  <si>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</si>
  <si>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</si>
  <si>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</si>
  <si>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</si>
  <si>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</si>
  <si>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</si>
  <si>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</si>
  <si>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</si>
  <si>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</si>
  <si>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</si>
  <si>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</si>
  <si>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</si>
  <si>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</si>
  <si>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</si>
  <si>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</si>
  <si>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</si>
  <si>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</si>
  <si>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</si>
  <si>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</si>
  <si>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</si>
  <si>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</si>
  <si>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</si>
  <si>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</si>
  <si>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</si>
  <si>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</si>
  <si>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</si>
  <si>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</si>
  <si>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</si>
  <si>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</si>
  <si>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</si>
  <si>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</si>
  <si>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</si>
  <si>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</si>
  <si>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</si>
  <si>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</si>
  <si>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</si>
  <si>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</si>
  <si>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</si>
  <si>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</si>
  <si>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</si>
  <si>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</si>
  <si>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</si>
  <si>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</si>
  <si>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</si>
  <si>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</si>
  <si>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</si>
  <si>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</si>
  <si>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</si>
  <si>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</si>
  <si>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</si>
  <si>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</si>
  <si>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</si>
  <si>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</si>
  <si>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</si>
  <si>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</si>
  <si>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</si>
  <si>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</si>
  <si>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</si>
  <si>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</si>
  <si>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</si>
  <si>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</si>
  <si>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</si>
  <si>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</si>
  <si>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</si>
  <si>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</si>
  <si>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</si>
  <si>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</si>
  <si>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</si>
  <si>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</si>
  <si>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</si>
  <si>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</si>
  <si>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</si>
  <si>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</si>
  <si>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</si>
  <si>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</si>
  <si>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</si>
  <si>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</si>
  <si>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</si>
  <si>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</si>
  <si>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</si>
  <si>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</si>
  <si>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</si>
  <si>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</si>
  <si>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</si>
  <si>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</si>
  <si>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</si>
  <si>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</si>
  <si>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</si>
  <si>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</si>
  <si>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</si>
  <si>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</si>
  <si>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</si>
  <si>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</si>
  <si>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</si>
  <si>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</si>
  <si>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</si>
  <si>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</si>
  <si>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</si>
  <si>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</si>
  <si>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</si>
  <si>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</si>
  <si>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</si>
  <si>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</si>
  <si>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</si>
  <si>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</si>
  <si>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</si>
  <si>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</si>
  <si>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</si>
  <si>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</si>
  <si>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</si>
  <si>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</si>
  <si>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</si>
  <si>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</si>
  <si>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</si>
  <si>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</si>
  <si>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</si>
  <si>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</si>
  <si>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</si>
  <si>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</si>
  <si>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</si>
  <si>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</si>
  <si>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</si>
  <si>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</si>
  <si>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</si>
  <si>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</si>
  <si>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</si>
  <si>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</si>
  <si>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</si>
  <si>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</si>
  <si>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</si>
  <si>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</si>
  <si>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</si>
  <si>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</si>
  <si>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</si>
  <si>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</si>
  <si>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</si>
  <si>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</si>
  <si>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</si>
  <si>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</si>
  <si>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</si>
  <si>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</si>
  <si>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</si>
  <si>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</si>
  <si>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</si>
  <si>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</si>
  <si>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</si>
  <si>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</si>
  <si>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</si>
  <si>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</si>
  <si>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</si>
  <si>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</si>
  <si>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</si>
  <si>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</si>
  <si>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</si>
  <si>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</si>
  <si>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</si>
  <si>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</si>
  <si>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</si>
  <si>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</si>
  <si>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</si>
  <si>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</si>
  <si>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</si>
  <si>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</si>
  <si>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</si>
  <si>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</si>
  <si>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</si>
  <si>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</si>
  <si>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</si>
  <si>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</si>
  <si>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</si>
  <si>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</si>
  <si>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</si>
  <si>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</si>
  <si>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</si>
  <si>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</si>
  <si>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</si>
  <si>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</si>
  <si>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</si>
  <si>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</si>
  <si>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</si>
  <si>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</si>
  <si>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</si>
  <si>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</si>
  <si>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</si>
  <si>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</si>
  <si>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</si>
  <si>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</si>
  <si>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</si>
  <si>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</si>
  <si>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</si>
  <si>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</si>
  <si>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</si>
  <si>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</si>
  <si>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</si>
  <si>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</si>
  <si>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</si>
  <si>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</si>
  <si>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</si>
  <si>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</si>
  <si>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</si>
  <si>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</si>
  <si>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</si>
  <si>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</si>
  <si>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</si>
  <si>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</si>
  <si>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</si>
  <si>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</si>
  <si>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</si>
  <si>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</si>
  <si>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</si>
  <si>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</si>
  <si>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</si>
  <si>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</si>
  <si>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</si>
  <si>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</si>
  <si>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</si>
  <si>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</si>
  <si>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</si>
  <si>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</si>
  <si>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</si>
  <si>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</si>
  <si>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</si>
  <si>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</si>
  <si>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</si>
  <si>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</si>
  <si>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</si>
  <si>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</si>
  <si>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</si>
  <si>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</si>
  <si>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</si>
  <si>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</si>
  <si>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</si>
  <si>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</si>
  <si>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</si>
  <si>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</si>
  <si>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</si>
  <si>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</si>
  <si>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</si>
  <si>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</si>
  <si>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</si>
  <si>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</si>
  <si>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</si>
  <si>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</si>
  <si>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</si>
  <si>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</si>
  <si>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</si>
  <si>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</si>
  <si>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</si>
  <si>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</si>
  <si>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</si>
  <si>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</si>
  <si>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</si>
  <si>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</si>
  <si>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</si>
  <si>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</si>
  <si>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</si>
  <si>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</si>
  <si>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</si>
  <si>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</si>
  <si>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</si>
  <si>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</si>
  <si>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</si>
  <si>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</si>
  <si>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</si>
  <si>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</si>
  <si>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</si>
  <si>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</si>
  <si>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</si>
  <si>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</si>
  <si>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</si>
  <si>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</si>
  <si>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</si>
  <si>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</si>
  <si>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</si>
  <si>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</si>
  <si>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</si>
  <si>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</si>
  <si>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</si>
  <si>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</si>
  <si>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</si>
  <si>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</si>
  <si>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</si>
  <si>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</si>
  <si>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</si>
  <si>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</si>
  <si>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</si>
  <si>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</si>
  <si>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</si>
  <si>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</si>
  <si>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</si>
  <si>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</si>
  <si>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</si>
  <si>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</si>
  <si>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</si>
  <si>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</si>
  <si>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</si>
  <si>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</si>
  <si>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</si>
  <si>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</si>
  <si>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</si>
  <si>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</si>
  <si>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</si>
  <si>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</si>
  <si>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</si>
  <si>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</si>
  <si>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</si>
  <si>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</si>
  <si>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</si>
  <si>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</si>
  <si>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</si>
  <si>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</si>
  <si>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</si>
  <si>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</si>
  <si>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</si>
  <si>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</si>
  <si>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</si>
  <si>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</si>
  <si>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</si>
  <si>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</si>
  <si>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</si>
  <si>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</si>
  <si>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</si>
  <si>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</si>
  <si>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</si>
  <si>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</si>
  <si>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</si>
  <si>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</si>
  <si>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</si>
  <si>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</si>
  <si>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</si>
  <si>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</si>
  <si>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</si>
  <si>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</si>
  <si>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</si>
  <si>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</si>
  <si>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</si>
  <si>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</si>
  <si>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</si>
  <si>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</si>
  <si>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</si>
  <si>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</si>
  <si>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</si>
  <si>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</si>
  <si>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</si>
  <si>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</si>
  <si>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</si>
  <si>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</si>
  <si>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</si>
  <si>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</si>
  <si>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</si>
  <si>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</si>
  <si>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</si>
  <si>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</si>
  <si>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</si>
  <si>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</si>
  <si>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</si>
  <si>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</si>
  <si>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</si>
  <si>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</si>
  <si>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</si>
  <si>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</si>
  <si>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</si>
  <si>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</si>
  <si>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</si>
  <si>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</si>
  <si>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</si>
  <si>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</si>
  <si>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</si>
  <si>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</si>
  <si>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</si>
  <si>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</si>
  <si>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</si>
  <si>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</si>
  <si>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</si>
  <si>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</si>
  <si>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</si>
  <si>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</si>
  <si>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</si>
  <si>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</si>
  <si>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</si>
  <si>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</si>
  <si>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</si>
  <si>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</si>
  <si>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</si>
  <si>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</si>
  <si>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</si>
  <si>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</si>
  <si>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</si>
  <si>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</si>
  <si>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</si>
  <si>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</si>
  <si>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</si>
  <si>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</si>
  <si>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</si>
  <si>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</si>
  <si>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</si>
  <si>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</si>
  <si>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</si>
  <si>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</si>
  <si>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</si>
  <si>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</si>
  <si>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</si>
  <si>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</si>
  <si>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</si>
  <si>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</si>
  <si>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</si>
  <si>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</si>
  <si>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</si>
  <si>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</si>
  <si>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</si>
  <si>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</si>
  <si>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</si>
  <si>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</si>
  <si>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</si>
  <si>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</si>
  <si>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</si>
  <si>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</si>
  <si>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</si>
  <si>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</si>
  <si>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</si>
  <si>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</si>
  <si>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</si>
  <si>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</si>
  <si>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</si>
  <si>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</si>
  <si>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</si>
  <si>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</si>
  <si>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</si>
  <si>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</si>
  <si>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</si>
  <si>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</si>
  <si>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</si>
  <si>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</si>
  <si>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</si>
  <si>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</si>
  <si>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</si>
  <si>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</si>
  <si>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</si>
  <si>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</si>
  <si>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</si>
  <si>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</si>
  <si>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</si>
  <si>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</si>
  <si>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</si>
  <si>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</si>
  <si>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</si>
  <si>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</si>
  <si>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</si>
  <si>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</si>
  <si>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</si>
  <si>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</si>
  <si>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</si>
  <si>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</si>
  <si>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</si>
  <si>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</si>
  <si>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</si>
  <si>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</si>
  <si>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</si>
  <si>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</si>
  <si>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</si>
  <si>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</si>
  <si>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</si>
  <si>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</si>
  <si>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</si>
  <si>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</si>
  <si>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</si>
  <si>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</si>
  <si>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</si>
  <si>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</si>
  <si>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</si>
  <si>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</si>
  <si>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</si>
  <si>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</si>
  <si>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</si>
  <si>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</si>
  <si>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</si>
  <si>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</si>
  <si>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</si>
  <si>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</si>
  <si>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</si>
  <si>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</si>
  <si>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</si>
  <si>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</si>
  <si>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</si>
  <si>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</si>
  <si>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</si>
  <si>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</si>
  <si>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</si>
  <si>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</si>
  <si>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</si>
  <si>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</si>
  <si>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</si>
  <si>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</si>
  <si>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</si>
  <si>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</si>
  <si>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</si>
  <si>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</si>
  <si>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</si>
  <si>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</si>
  <si>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</si>
  <si>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</si>
  <si>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</si>
  <si>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</si>
  <si>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</si>
  <si>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</si>
  <si>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</si>
  <si>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</si>
  <si>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</si>
  <si>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</si>
  <si>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</si>
  <si>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</si>
  <si>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</si>
  <si>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</si>
  <si>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</si>
  <si>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</si>
  <si>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</si>
  <si>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</si>
  <si>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</si>
  <si>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</si>
  <si>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</si>
  <si>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</si>
  <si>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</si>
  <si>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</si>
  <si>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</si>
  <si>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</si>
  <si>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</si>
  <si>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</si>
  <si>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</si>
  <si>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</si>
  <si>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</si>
  <si>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</si>
  <si>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</si>
  <si>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</si>
  <si>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</si>
  <si>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</si>
  <si>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</si>
  <si>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</si>
  <si>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</si>
  <si>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</si>
  <si>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</si>
  <si>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</si>
  <si>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</si>
  <si>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</si>
  <si>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</si>
  <si>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</si>
  <si>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</si>
  <si>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</si>
  <si>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</si>
  <si>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</si>
  <si>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</si>
  <si>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</si>
  <si>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</si>
  <si>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</si>
  <si>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</si>
  <si>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</si>
  <si>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</si>
  <si>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</si>
  <si>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</si>
  <si>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</si>
  <si>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</si>
  <si>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</si>
  <si>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</si>
  <si>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</si>
  <si>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</si>
  <si>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</si>
  <si>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</si>
  <si>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</si>
  <si>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</si>
  <si>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</si>
  <si>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</si>
  <si>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</si>
  <si>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</si>
  <si>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</si>
  <si>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</si>
  <si>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</si>
  <si>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</si>
  <si>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</si>
  <si>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</si>
  <si>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</si>
  <si>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</si>
  <si>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</si>
  <si>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</si>
  <si>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</si>
  <si>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</si>
  <si>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</si>
  <si>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</si>
  <si>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</si>
  <si>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</si>
  <si>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</si>
  <si>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</si>
  <si>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</si>
  <si>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</si>
  <si>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</si>
  <si>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</si>
  <si>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</si>
  <si>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</si>
  <si>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</si>
  <si>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</si>
  <si>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</si>
  <si>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</si>
  <si>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</si>
  <si>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</si>
  <si>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</si>
  <si>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</si>
  <si>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</si>
  <si>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</si>
  <si>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</si>
  <si>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</si>
  <si>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</si>
  <si>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</si>
  <si>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</si>
  <si>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</si>
  <si>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</si>
  <si>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</si>
  <si>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</si>
  <si>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</si>
  <si>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</si>
  <si>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</si>
  <si>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</si>
  <si>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</si>
  <si>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</si>
  <si>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</si>
  <si>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</si>
  <si>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</si>
  <si>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</si>
  <si>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</si>
  <si>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</si>
  <si>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</si>
  <si>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</si>
  <si>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</si>
  <si>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</si>
  <si>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</si>
  <si>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</si>
  <si>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</si>
  <si>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</si>
  <si>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</si>
  <si>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</si>
  <si>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</si>
  <si>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</si>
  <si>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</si>
  <si>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</si>
  <si>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</si>
  <si>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</si>
  <si>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</si>
  <si>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</si>
  <si>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</si>
  <si>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</si>
  <si>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</si>
  <si>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</si>
  <si>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</si>
  <si>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</si>
  <si>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</si>
  <si>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</si>
  <si>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</si>
  <si>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</si>
  <si>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</si>
  <si>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</si>
  <si>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</si>
  <si>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</si>
  <si>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</si>
  <si>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</si>
  <si>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</si>
  <si>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</si>
  <si>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</si>
  <si>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</si>
  <si>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</si>
  <si>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</si>
  <si>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</si>
  <si>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</si>
  <si>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</si>
  <si>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</si>
  <si>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</si>
  <si>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</si>
  <si>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</si>
  <si>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</si>
  <si>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</si>
  <si>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</si>
  <si>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</si>
  <si>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</si>
  <si>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</si>
  <si>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</si>
  <si>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</si>
  <si>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</si>
  <si>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</si>
  <si>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</si>
  <si>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</si>
  <si>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</si>
  <si>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</si>
  <si>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</si>
  <si>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</si>
  <si>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</si>
  <si>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</si>
  <si>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</si>
  <si>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</si>
  <si>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</si>
  <si>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</si>
  <si>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</si>
  <si>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</si>
  <si>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</si>
  <si>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</si>
  <si>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</si>
  <si>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</si>
  <si>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</si>
  <si>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</si>
  <si>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</si>
  <si>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</si>
  <si>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</si>
  <si>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</si>
  <si>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</si>
  <si>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</si>
  <si>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</si>
  <si>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</si>
  <si>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</si>
  <si>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</si>
  <si>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</si>
  <si>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</si>
  <si>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</si>
  <si>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</si>
  <si>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</si>
  <si>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</si>
  <si>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</si>
  <si>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</si>
  <si>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</si>
  <si>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</si>
  <si>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</si>
  <si>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</si>
  <si>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</si>
  <si>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</si>
  <si>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</si>
  <si>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</si>
  <si>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</si>
  <si>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</si>
  <si>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</si>
  <si>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</si>
  <si>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</si>
  <si>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</si>
  <si>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</si>
  <si>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</si>
  <si>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</si>
  <si>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</si>
  <si>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</si>
  <si>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</si>
  <si>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</si>
  <si>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</si>
  <si>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</si>
  <si>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</si>
  <si>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</si>
  <si>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</si>
  <si>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</si>
  <si>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</si>
  <si>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</si>
  <si>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</si>
  <si>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</si>
  <si>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</si>
  <si>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</si>
  <si>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</si>
  <si>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</si>
  <si>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</si>
  <si>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</si>
  <si>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</si>
  <si>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</si>
  <si>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</si>
  <si>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</si>
  <si>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</si>
  <si>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</si>
  <si>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</si>
  <si>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</si>
  <si>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</si>
  <si>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</si>
  <si>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</si>
  <si>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</si>
  <si>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</si>
  <si>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</si>
  <si>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</si>
  <si>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</si>
  <si>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</si>
  <si>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</si>
  <si>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</si>
  <si>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</si>
  <si>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</si>
  <si>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</si>
  <si>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</si>
  <si>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</si>
  <si>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</si>
  <si>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</si>
  <si>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</si>
  <si>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</si>
  <si>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</si>
  <si>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</si>
  <si>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</si>
  <si>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</si>
  <si>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</si>
  <si>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</si>
  <si>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</si>
  <si>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</si>
  <si>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</si>
  <si>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</si>
  <si>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</si>
  <si>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</si>
  <si>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</si>
  <si>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</si>
  <si>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</si>
  <si>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</si>
  <si>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</si>
  <si>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</si>
  <si>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</si>
  <si>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</si>
  <si>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</si>
  <si>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</si>
  <si>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</si>
  <si>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</si>
  <si>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</si>
  <si>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</si>
  <si>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</si>
  <si>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</si>
  <si>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</si>
  <si>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</si>
  <si>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</si>
  <si>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</si>
  <si>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</si>
  <si>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</si>
  <si>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</si>
  <si>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</si>
  <si>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</si>
  <si>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</si>
  <si>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</si>
  <si>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</si>
  <si>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</si>
  <si>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</si>
  <si>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</si>
  <si>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</si>
  <si>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</si>
  <si>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</si>
  <si>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</si>
  <si>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</si>
  <si>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</si>
  <si>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</si>
  <si>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</si>
  <si>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</si>
  <si>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</si>
  <si>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</si>
  <si>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</si>
  <si>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</si>
  <si>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</si>
  <si>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</si>
  <si>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</si>
  <si>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</si>
  <si>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</si>
  <si>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</si>
  <si>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</si>
  <si>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</si>
  <si>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</si>
  <si>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</si>
  <si>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</si>
  <si>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</si>
  <si>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</si>
  <si>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</si>
  <si>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</si>
  <si>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</si>
  <si>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</si>
  <si>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</si>
  <si>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</si>
  <si>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</si>
  <si>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</si>
  <si>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</si>
  <si>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</si>
  <si>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</si>
  <si>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</si>
  <si>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</si>
  <si>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</si>
  <si>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</si>
  <si>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</si>
  <si>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</si>
  <si>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</si>
  <si>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</si>
  <si>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</si>
  <si>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</si>
  <si>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</si>
  <si>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</si>
  <si>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</si>
  <si>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</si>
  <si>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</si>
  <si>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</si>
  <si>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</si>
  <si>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</si>
  <si>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</si>
  <si>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</si>
  <si>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</si>
  <si>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</si>
  <si>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</si>
  <si>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</si>
  <si>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</si>
  <si>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</si>
  <si>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</si>
  <si>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</si>
  <si>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</si>
  <si>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</si>
  <si>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</si>
  <si>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</si>
  <si>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</si>
  <si>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</si>
  <si>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</si>
  <si>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</si>
  <si>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</si>
  <si>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</si>
  <si>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</si>
  <si>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</si>
  <si>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</si>
  <si>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</si>
  <si>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</si>
  <si>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</si>
  <si>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</si>
  <si>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</si>
  <si>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</si>
  <si>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</si>
  <si>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</si>
  <si>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</si>
  <si>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</si>
  <si>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</si>
  <si>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</si>
  <si>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</si>
  <si>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</si>
  <si>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</si>
  <si>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</si>
  <si>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</si>
  <si>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</si>
  <si>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</si>
  <si>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</si>
  <si>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</si>
  <si>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</si>
  <si>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</si>
  <si>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</si>
  <si>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</si>
  <si>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</si>
  <si>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</si>
  <si>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</si>
  <si>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</si>
  <si>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</si>
  <si>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</si>
  <si>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</si>
  <si>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</si>
  <si>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</si>
  <si>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</si>
  <si>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</si>
  <si>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</si>
  <si>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</si>
  <si>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</si>
  <si>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</si>
  <si>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</si>
  <si>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</si>
  <si>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</si>
  <si>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</si>
  <si>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</si>
  <si>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</si>
  <si>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</si>
  <si>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</si>
  <si>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</si>
  <si>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</si>
  <si>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</si>
  <si>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</si>
  <si>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</si>
  <si>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</si>
  <si>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</si>
  <si>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</si>
  <si>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</si>
  <si>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</si>
  <si>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</si>
  <si>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</si>
  <si>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</si>
  <si>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</si>
  <si>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</si>
  <si>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</si>
  <si>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</si>
  <si>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</si>
  <si>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</si>
  <si>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</si>
  <si>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</si>
  <si>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</si>
  <si>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</si>
  <si>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</si>
  <si>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</si>
  <si>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</si>
  <si>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</si>
  <si>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</si>
  <si>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</si>
  <si>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</si>
  <si>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</si>
  <si>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</si>
  <si>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</si>
  <si>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</si>
  <si>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</si>
  <si>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</si>
  <si>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</si>
  <si>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</si>
  <si>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</si>
  <si>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</si>
  <si>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</si>
  <si>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</si>
  <si>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</si>
  <si>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</si>
  <si>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</si>
  <si>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</si>
  <si>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</si>
  <si>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</si>
  <si>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</si>
  <si>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</si>
  <si>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</si>
  <si>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</si>
  <si>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</si>
  <si>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</si>
  <si>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</si>
  <si>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</si>
  <si>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</si>
  <si>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</si>
  <si>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</si>
  <si>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</si>
  <si>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</si>
  <si>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</si>
  <si>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</si>
  <si>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</si>
  <si>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</si>
  <si>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</si>
  <si>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</si>
  <si>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</si>
  <si>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</si>
  <si>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</si>
  <si>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</si>
  <si>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</si>
  <si>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</si>
  <si>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</si>
  <si>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</si>
  <si>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</si>
  <si>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</si>
  <si>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</si>
  <si>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</si>
  <si>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</si>
  <si>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</si>
  <si>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</si>
  <si>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</si>
  <si>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</si>
  <si>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</si>
  <si>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</si>
  <si>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</si>
  <si>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</si>
  <si>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</si>
  <si>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</si>
  <si>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</si>
  <si>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</si>
  <si>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</si>
  <si>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</si>
  <si>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</si>
  <si>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</si>
  <si>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</si>
  <si>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</si>
  <si>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</si>
  <si>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</si>
  <si>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</si>
  <si>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</si>
  <si>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</si>
  <si>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</si>
  <si>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</si>
  <si>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</si>
  <si>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</si>
  <si>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</si>
  <si>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</si>
  <si>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</si>
  <si>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</si>
  <si>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</si>
  <si>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</si>
  <si>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</si>
  <si>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</si>
  <si>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</si>
  <si>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</si>
  <si>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</si>
  <si>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</si>
  <si>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</si>
  <si>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</si>
  <si>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</si>
  <si>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</si>
  <si>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</si>
  <si>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</si>
  <si>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</si>
  <si>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</si>
  <si>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</si>
  <si>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</si>
  <si>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</si>
  <si>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</si>
  <si>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</si>
  <si>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</si>
  <si>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</si>
  <si>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</si>
  <si>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</si>
  <si>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</si>
  <si>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</si>
  <si>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</si>
  <si>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</si>
  <si>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</si>
  <si>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</si>
  <si>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</si>
  <si>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</si>
  <si>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</si>
  <si>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</si>
  <si>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</si>
  <si>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</si>
  <si>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</si>
  <si>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</si>
  <si>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</si>
  <si>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</si>
  <si>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</si>
  <si>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</si>
  <si>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</si>
  <si>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</si>
  <si>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</si>
  <si>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</si>
  <si>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</si>
  <si>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</si>
  <si>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</si>
  <si>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</si>
  <si>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</si>
  <si>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</si>
  <si>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</si>
  <si>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</si>
  <si>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</si>
  <si>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</si>
  <si>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</si>
  <si>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</si>
  <si>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</si>
  <si>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</si>
  <si>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</si>
  <si>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</si>
  <si>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</si>
  <si>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</si>
  <si>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</si>
  <si>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</si>
  <si>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</si>
  <si>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</si>
  <si>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</si>
  <si>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</si>
  <si>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</si>
  <si>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</si>
  <si>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</si>
  <si>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</si>
  <si>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</si>
  <si>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</si>
  <si>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</si>
  <si>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</si>
  <si>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</si>
  <si>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</si>
  <si>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</si>
  <si>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</si>
  <si>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</si>
  <si>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</si>
  <si>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</si>
  <si>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</si>
  <si>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</si>
  <si>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</si>
  <si>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</si>
  <si>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</si>
  <si>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</si>
  <si>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</si>
  <si>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</si>
  <si>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</si>
  <si>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</si>
  <si>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</si>
  <si>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</si>
  <si>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</si>
  <si>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</si>
  <si>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</si>
  <si>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</si>
  <si>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</si>
  <si>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</si>
  <si>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</si>
  <si>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</si>
  <si>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</si>
  <si>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</si>
  <si>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</si>
  <si>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</si>
  <si>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</si>
  <si>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</si>
  <si>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</si>
  <si>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</si>
  <si>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</si>
  <si>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</si>
  <si>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</si>
  <si>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</si>
  <si>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</si>
  <si>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</si>
  <si>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</si>
  <si>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</si>
  <si>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</si>
  <si>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</si>
  <si>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</si>
  <si>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</si>
  <si>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</si>
  <si>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</si>
  <si>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</si>
  <si>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</si>
  <si>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</si>
  <si>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</si>
  <si>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</si>
  <si>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</si>
  <si>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</si>
  <si>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</si>
  <si>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</si>
  <si>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</si>
  <si>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</si>
  <si>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</si>
  <si>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</si>
  <si>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</si>
  <si>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</si>
  <si>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</si>
  <si>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</si>
  <si>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</si>
  <si>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</si>
  <si>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</si>
  <si>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</si>
  <si>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</si>
  <si>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</si>
  <si>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</si>
  <si>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</si>
  <si>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</si>
  <si>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</si>
  <si>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</si>
  <si>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</si>
  <si>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</si>
  <si>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</si>
  <si>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</si>
  <si>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</si>
  <si>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</si>
  <si>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</si>
  <si>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</si>
  <si>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</si>
  <si>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</si>
  <si>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</si>
  <si>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</si>
  <si>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</si>
  <si>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</si>
  <si>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</si>
  <si>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</si>
  <si>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</si>
  <si>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</si>
  <si>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</si>
  <si>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</si>
  <si>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</si>
  <si>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</si>
  <si>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</si>
  <si>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</si>
  <si>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</si>
  <si>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</si>
  <si>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</si>
  <si>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</si>
  <si>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</si>
  <si>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</si>
  <si>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</si>
  <si>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</si>
  <si>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</si>
  <si>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</si>
  <si>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</si>
  <si>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</si>
  <si>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</si>
  <si>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</si>
  <si>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</si>
  <si>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</si>
  <si>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</si>
  <si>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</si>
  <si>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</si>
  <si>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</si>
  <si>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</si>
  <si>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</si>
  <si>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</si>
  <si>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</si>
  <si>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</si>
  <si>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</si>
  <si>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</si>
  <si>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</si>
  <si>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</si>
  <si>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</si>
  <si>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</si>
  <si>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</si>
  <si>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</si>
  <si>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</si>
  <si>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</si>
  <si>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</si>
  <si>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</si>
  <si>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</si>
  <si>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</si>
  <si>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</si>
  <si>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</si>
  <si>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</si>
  <si>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</si>
  <si>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</si>
  <si>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</si>
  <si>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</si>
  <si>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</si>
  <si>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</si>
  <si>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</si>
  <si>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</si>
  <si>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</si>
  <si>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</si>
  <si>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</si>
  <si>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</si>
  <si>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</si>
  <si>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</si>
  <si>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</si>
  <si>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</si>
  <si>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</si>
  <si>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</si>
  <si>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</si>
  <si>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</si>
  <si>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</si>
  <si>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</si>
  <si>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</si>
  <si>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</si>
  <si>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</si>
  <si>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</si>
  <si>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</si>
  <si>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</si>
  <si>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</si>
  <si>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</si>
  <si>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</si>
  <si>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</si>
  <si>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</si>
  <si>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</si>
  <si>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</si>
  <si>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</si>
  <si>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</si>
  <si>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</si>
  <si>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</si>
  <si>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</si>
  <si>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</si>
  <si>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</si>
  <si>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</si>
  <si>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</si>
  <si>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</si>
  <si>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</si>
  <si>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</si>
  <si>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</si>
  <si>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</si>
  <si>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</si>
  <si>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</si>
  <si>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</si>
  <si>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</si>
  <si>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</si>
  <si>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</si>
  <si>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</si>
  <si>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</si>
  <si>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</si>
  <si>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</si>
  <si>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</si>
  <si>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</si>
  <si>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</si>
  <si>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</si>
  <si>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</si>
  <si>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</si>
  <si>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</si>
  <si>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</si>
  <si>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</si>
  <si>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</si>
  <si>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</si>
  <si>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</si>
  <si>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</si>
  <si>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</si>
  <si>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</si>
  <si>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</si>
  <si>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</si>
  <si>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</si>
  <si>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</si>
  <si>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</si>
  <si>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</si>
  <si>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</si>
  <si>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</si>
  <si>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</si>
  <si>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</si>
  <si>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</si>
  <si>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</si>
  <si>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</si>
  <si>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</si>
  <si>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</si>
  <si>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</si>
  <si>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</si>
  <si>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</si>
  <si>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</si>
  <si>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</si>
  <si>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</si>
  <si>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</si>
  <si>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</si>
  <si>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</si>
  <si>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</si>
  <si>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</si>
  <si>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</si>
  <si>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</si>
  <si>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</si>
  <si>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</si>
  <si>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</si>
  <si>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</si>
  <si>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</si>
  <si>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</si>
  <si>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</si>
  <si>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</si>
  <si>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</si>
  <si>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</si>
  <si>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</si>
  <si>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</si>
  <si>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</si>
  <si>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</si>
  <si>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</si>
  <si>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</si>
  <si>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</si>
  <si>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</si>
  <si>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</si>
  <si>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</si>
  <si>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</si>
  <si>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</si>
  <si>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</si>
  <si>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</si>
  <si>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</si>
  <si>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</si>
  <si>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</si>
  <si>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</si>
  <si>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</si>
  <si>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</si>
  <si>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</si>
  <si>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</si>
  <si>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</si>
  <si>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</si>
  <si>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</si>
  <si>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</si>
  <si>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</si>
  <si>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</si>
  <si>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</si>
  <si>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</si>
  <si>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</si>
  <si>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</si>
  <si>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</si>
  <si>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</si>
  <si>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</si>
  <si>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</si>
  <si>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</si>
  <si>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</si>
  <si>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</si>
  <si>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</si>
  <si>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</si>
  <si>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</si>
  <si>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</si>
  <si>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</si>
  <si>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</si>
  <si>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</si>
  <si>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</si>
  <si>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</si>
  <si>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</si>
  <si>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</si>
  <si>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</si>
  <si>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</si>
  <si>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</si>
  <si>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</si>
  <si>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</si>
  <si>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</si>
  <si>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</si>
  <si>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</si>
  <si>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</si>
  <si>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</si>
  <si>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</si>
  <si>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</si>
  <si>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</si>
  <si>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</si>
  <si>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</si>
  <si>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</si>
  <si>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</si>
  <si>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</si>
  <si>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</si>
  <si>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</si>
  <si>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</si>
  <si>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</si>
  <si>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</si>
  <si>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</si>
  <si>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</si>
  <si>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</si>
  <si>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</si>
  <si>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</si>
  <si>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</si>
  <si>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</si>
  <si>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</si>
  <si>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</si>
  <si>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</si>
  <si>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</si>
  <si>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</si>
  <si>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</si>
  <si>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</si>
  <si>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</si>
  <si>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</si>
  <si>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</si>
  <si>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</si>
  <si>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</si>
  <si>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</si>
  <si>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</si>
  <si>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</si>
  <si>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</si>
  <si>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</si>
  <si>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</si>
  <si>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</si>
  <si>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</si>
  <si>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</si>
  <si>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</si>
  <si>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</si>
  <si>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</si>
  <si>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</si>
  <si>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</si>
  <si>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</si>
  <si>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</si>
  <si>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</si>
  <si>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</si>
  <si>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</si>
  <si>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</si>
  <si>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</si>
  <si>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</si>
  <si>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</si>
  <si>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</si>
  <si>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</si>
  <si>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</si>
  <si>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</si>
  <si>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</si>
  <si>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</si>
  <si>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</si>
  <si>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</si>
  <si>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</si>
  <si>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</si>
  <si>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</si>
  <si>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</si>
  <si>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</si>
  <si>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</si>
  <si>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</si>
  <si>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</si>
  <si>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</si>
  <si>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</si>
  <si>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</si>
  <si>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</si>
  <si>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</si>
  <si>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</si>
  <si>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</si>
  <si>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</si>
  <si>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</si>
  <si>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</si>
  <si>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</si>
  <si>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</si>
  <si>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</si>
  <si>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</si>
  <si>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</si>
  <si>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</si>
  <si>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</si>
  <si>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</si>
  <si>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</si>
  <si>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</si>
  <si>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</si>
  <si>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</si>
  <si>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</si>
  <si>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</si>
  <si>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</si>
  <si>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</si>
  <si>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</si>
  <si>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</si>
  <si>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</si>
  <si>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</si>
  <si>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</si>
  <si>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</si>
  <si>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</si>
  <si>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</si>
  <si>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</si>
  <si>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</si>
  <si>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</si>
  <si>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</si>
  <si>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</si>
  <si>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</si>
  <si>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</si>
  <si>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</si>
  <si>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</si>
  <si>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</si>
  <si>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</si>
  <si>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</si>
  <si>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</si>
  <si>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</si>
  <si>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</si>
  <si>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</si>
  <si>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</si>
  <si>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</si>
  <si>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</si>
  <si>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</si>
  <si>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</si>
  <si>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</si>
  <si>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</si>
  <si>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</si>
  <si>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</si>
  <si>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</si>
  <si>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</si>
  <si>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</si>
  <si>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</si>
  <si>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</si>
  <si>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</si>
  <si>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</si>
  <si>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</si>
  <si>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</si>
  <si>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</si>
  <si>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</si>
  <si>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</si>
  <si>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</si>
  <si>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</si>
  <si>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</si>
  <si>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</si>
  <si>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</si>
  <si>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</si>
  <si>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</si>
  <si>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</si>
  <si>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</si>
  <si>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</si>
  <si>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</si>
  <si>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</si>
  <si>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</si>
  <si>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</si>
  <si>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</si>
  <si>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</si>
  <si>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</si>
  <si>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</si>
  <si>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</si>
  <si>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</si>
  <si>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</si>
  <si>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</si>
  <si>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</si>
  <si>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</si>
  <si>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</si>
  <si>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</si>
  <si>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</si>
  <si>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</si>
  <si>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</si>
  <si>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</si>
  <si>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</si>
  <si>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</si>
  <si>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</si>
  <si>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</si>
  <si>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</si>
  <si>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</si>
  <si>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</si>
  <si>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</si>
  <si>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</si>
  <si>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</si>
  <si>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</si>
  <si>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</si>
  <si>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</si>
  <si>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</si>
  <si>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</si>
  <si>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</si>
  <si>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</si>
  <si>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</si>
  <si>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</si>
  <si>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</si>
  <si>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</si>
  <si>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</si>
  <si>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</si>
  <si>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</si>
  <si>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</si>
  <si>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</si>
  <si>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</si>
  <si>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</si>
  <si>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</si>
  <si>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</si>
  <si>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</si>
  <si>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</si>
  <si>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</si>
  <si>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</si>
  <si>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</si>
  <si>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</si>
  <si>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</si>
  <si>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</si>
  <si>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</si>
  <si>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</si>
  <si>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</si>
  <si>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</si>
  <si>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</si>
  <si>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</si>
  <si>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</si>
  <si>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</si>
  <si>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</si>
  <si>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</si>
  <si>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</si>
  <si>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</si>
  <si>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</si>
  <si>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</si>
  <si>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</si>
  <si>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</si>
  <si>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</si>
  <si>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</si>
  <si>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</si>
  <si>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</si>
  <si>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</si>
  <si>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</si>
  <si>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</si>
  <si>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</si>
  <si>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</si>
  <si>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</si>
  <si>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</si>
  <si>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</si>
  <si>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</si>
  <si>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</si>
  <si>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</si>
  <si>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</si>
  <si>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</si>
  <si>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</si>
  <si>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</si>
  <si>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</si>
  <si>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</si>
  <si>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</si>
  <si>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</si>
  <si>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</si>
  <si>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</si>
  <si>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</si>
  <si>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</si>
  <si>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</si>
  <si>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</si>
  <si>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</si>
  <si>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</si>
  <si>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</si>
  <si>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</si>
  <si>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</si>
  <si>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</si>
  <si>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</si>
  <si>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</si>
  <si>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</si>
  <si>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</si>
  <si>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</si>
  <si>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</si>
  <si>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</si>
  <si>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</si>
  <si>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</si>
  <si>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</si>
  <si>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</si>
  <si>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</si>
  <si>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</si>
  <si>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</si>
  <si>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</si>
  <si>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</si>
  <si>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</si>
  <si>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</si>
  <si>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</si>
  <si>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</si>
  <si>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</si>
  <si>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</si>
  <si>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</si>
  <si>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</si>
  <si>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</si>
  <si>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</si>
  <si>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</si>
  <si>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</si>
  <si>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</si>
  <si>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</si>
  <si>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</si>
  <si>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</si>
  <si>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</si>
  <si>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</si>
  <si>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</si>
  <si>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</si>
  <si>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</si>
  <si>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</si>
  <si>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</si>
  <si>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</si>
  <si>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</si>
  <si>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</si>
  <si>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</si>
  <si>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</si>
  <si>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</si>
  <si>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</si>
  <si>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</si>
  <si>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</si>
  <si>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</si>
  <si>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</si>
  <si>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</si>
  <si>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</si>
  <si>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</si>
  <si>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</si>
  <si>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</si>
  <si>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</si>
  <si>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</si>
  <si>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</si>
  <si>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</si>
  <si>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</si>
  <si>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</si>
  <si>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</si>
  <si>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</si>
  <si>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</si>
  <si>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</si>
  <si>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</si>
  <si>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</si>
  <si>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</si>
  <si>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</si>
  <si>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</si>
  <si>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</si>
  <si>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</si>
  <si>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</si>
  <si>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</si>
  <si>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</si>
  <si>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</si>
  <si>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</si>
  <si>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</si>
  <si>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</si>
  <si>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</si>
  <si>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</si>
  <si>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</si>
  <si>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</si>
  <si>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</si>
  <si>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</si>
  <si>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</si>
  <si>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</si>
  <si>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</si>
  <si>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</si>
  <si>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</si>
  <si>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</si>
  <si>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</si>
  <si>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</si>
  <si>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</si>
  <si>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</si>
  <si>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</si>
  <si>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</si>
  <si>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</si>
  <si>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</si>
  <si>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</si>
  <si>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</si>
  <si>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</si>
  <si>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</si>
  <si>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</si>
  <si>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</si>
  <si>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</si>
  <si>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</si>
  <si>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</si>
  <si>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</si>
  <si>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</si>
  <si>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</si>
  <si>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</si>
  <si>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</si>
  <si>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</si>
  <si>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</si>
  <si>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</si>
  <si>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</si>
  <si>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</si>
  <si>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</si>
  <si>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</si>
  <si>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</si>
  <si>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</si>
  <si>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</si>
  <si>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</si>
  <si>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</si>
  <si>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</si>
  <si>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</si>
  <si>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</si>
  <si>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</si>
  <si>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</si>
  <si>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</si>
  <si>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</si>
  <si>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</si>
  <si>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</si>
  <si>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</si>
  <si>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</si>
  <si>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</si>
  <si>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</si>
  <si>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</si>
  <si>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</si>
  <si>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</si>
  <si>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</si>
  <si>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</si>
  <si>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</si>
  <si>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</si>
  <si>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</si>
  <si>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</si>
  <si>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</si>
  <si>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</si>
  <si>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</si>
  <si>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</si>
  <si>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</si>
  <si>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</si>
  <si>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</si>
  <si>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</si>
  <si>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</si>
  <si>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</si>
  <si>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</si>
  <si>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</si>
  <si>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</si>
  <si>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</si>
  <si>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</si>
  <si>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</si>
  <si>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</si>
  <si>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</si>
  <si>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</si>
  <si>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</si>
  <si>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</si>
  <si>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</si>
  <si>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</si>
  <si>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</si>
  <si>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</si>
  <si>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</si>
  <si>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</si>
  <si>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</si>
  <si>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</si>
  <si>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</si>
  <si>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</si>
  <si>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</si>
  <si>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</si>
  <si>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</si>
  <si>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</si>
  <si>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</si>
  <si>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</si>
  <si>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</si>
  <si>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</si>
  <si>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</si>
  <si>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</si>
  <si>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</si>
  <si>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</si>
  <si>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</si>
  <si>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</si>
  <si>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</si>
  <si>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</si>
  <si>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</si>
  <si>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</si>
  <si>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</si>
  <si>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</si>
  <si>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</si>
  <si>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</si>
  <si>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</si>
  <si>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</si>
  <si>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</si>
  <si>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</si>
  <si>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</si>
  <si>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</si>
  <si>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</si>
  <si>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</si>
  <si>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</si>
  <si>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</si>
  <si>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</si>
  <si>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</si>
  <si>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</si>
  <si>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</si>
  <si>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</si>
  <si>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</si>
  <si>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</si>
  <si>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</si>
  <si>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</si>
  <si>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</si>
  <si>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</si>
  <si>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</si>
  <si>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</si>
  <si>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</si>
  <si>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</si>
  <si>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</si>
  <si>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</si>
  <si>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</si>
  <si>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</si>
  <si>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</si>
  <si>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</si>
  <si>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</si>
  <si>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</si>
  <si>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</si>
  <si>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</si>
  <si>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</si>
  <si>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</si>
  <si>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</si>
  <si>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</si>
  <si>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</si>
  <si>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</si>
  <si>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</si>
  <si>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</si>
  <si>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</si>
  <si>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</si>
  <si>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</si>
  <si>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</si>
  <si>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</si>
  <si>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</si>
  <si>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</si>
  <si>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</si>
  <si>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</si>
  <si>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</si>
  <si>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</si>
  <si>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</si>
  <si>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</si>
  <si>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</si>
  <si>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</si>
  <si>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</si>
  <si>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</si>
  <si>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</si>
  <si>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</si>
  <si>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</si>
  <si>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</si>
  <si>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</si>
  <si>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</si>
  <si>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</si>
  <si>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</si>
  <si>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</si>
  <si>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</si>
  <si>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</si>
  <si>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</si>
  <si>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</si>
  <si>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</si>
  <si>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</si>
  <si>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</si>
  <si>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</si>
  <si>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</si>
  <si>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</si>
  <si>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</si>
  <si>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</si>
  <si>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</si>
  <si>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</si>
  <si>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</si>
  <si>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</si>
  <si>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</si>
  <si>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</si>
  <si>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</si>
  <si>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</si>
  <si>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</si>
  <si>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</si>
  <si>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</si>
  <si>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</si>
  <si>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</si>
  <si>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</si>
  <si>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</si>
  <si>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</si>
  <si>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</si>
  <si>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</si>
  <si>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</si>
  <si>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</si>
  <si>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</si>
  <si>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</si>
  <si>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</si>
  <si>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</si>
  <si>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</si>
  <si>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</si>
  <si>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</si>
  <si>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</si>
  <si>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</si>
  <si>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</si>
  <si>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</si>
  <si>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</si>
  <si>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</si>
  <si>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</si>
  <si>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</si>
  <si>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</si>
  <si>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</si>
  <si>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</si>
  <si>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</si>
  <si>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</si>
  <si>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</si>
  <si>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</si>
  <si>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</si>
  <si>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</si>
  <si>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</si>
  <si>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</si>
  <si>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</si>
  <si>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</si>
  <si>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</si>
  <si>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</si>
  <si>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</si>
  <si>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</si>
  <si>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</si>
  <si>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</si>
  <si>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</si>
  <si>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</si>
  <si>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</si>
  <si>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</si>
  <si>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</si>
  <si>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</si>
  <si>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</si>
  <si>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</si>
  <si>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</si>
  <si>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</si>
  <si>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</si>
  <si>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</si>
  <si>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</si>
  <si>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</si>
  <si>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</si>
  <si>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</si>
  <si>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</si>
  <si>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</si>
  <si>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</si>
  <si>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</si>
  <si>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</si>
  <si>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</si>
  <si>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</si>
  <si>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</si>
  <si>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</si>
  <si>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</si>
  <si>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</si>
  <si>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</si>
  <si>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</si>
  <si>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</si>
  <si>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</si>
  <si>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</si>
  <si>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</si>
  <si>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</si>
  <si>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</si>
  <si>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</si>
  <si>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</si>
  <si>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</si>
  <si>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</si>
  <si>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</si>
  <si>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</si>
  <si>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</si>
  <si>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</si>
  <si>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</si>
  <si>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</si>
  <si>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</si>
  <si>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</si>
  <si>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</si>
  <si>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</si>
  <si>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</si>
  <si>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</si>
  <si>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</si>
  <si>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</si>
  <si>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</si>
  <si>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</si>
  <si>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</si>
  <si>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</si>
  <si>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</si>
  <si>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</si>
  <si>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</si>
  <si>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</si>
  <si>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</si>
  <si>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</si>
  <si>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</si>
  <si>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</si>
  <si>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</si>
  <si>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</si>
  <si>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</si>
  <si>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</si>
  <si>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</si>
  <si>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</si>
  <si>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</si>
  <si>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</si>
  <si>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</si>
  <si>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</si>
  <si>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</si>
  <si>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</si>
  <si>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</si>
  <si>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</si>
  <si>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</si>
  <si>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</si>
  <si>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</si>
  <si>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</si>
  <si>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</si>
  <si>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</si>
  <si>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</si>
  <si>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</si>
  <si>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</si>
  <si>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</si>
  <si>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</si>
  <si>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</si>
  <si>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</si>
  <si>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</si>
  <si>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</si>
  <si>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</si>
  <si>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</si>
  <si>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</si>
  <si>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</si>
  <si>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</si>
  <si>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</si>
  <si>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</si>
  <si>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</si>
  <si>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</si>
  <si>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</si>
  <si>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</si>
  <si>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</si>
  <si>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</si>
  <si>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</si>
  <si>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</si>
  <si>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</si>
  <si>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</si>
  <si>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</si>
  <si>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</si>
  <si>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</si>
  <si>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</si>
  <si>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</si>
  <si>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</si>
  <si>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</si>
  <si>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</si>
  <si>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</si>
  <si>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</si>
  <si>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</si>
  <si>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</si>
  <si>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</si>
  <si>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</si>
  <si>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</si>
  <si>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</si>
  <si>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</si>
  <si>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</si>
  <si>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</si>
  <si>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</si>
  <si>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</si>
  <si>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</si>
  <si>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</si>
  <si>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</si>
  <si>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</si>
  <si>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</si>
  <si>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</si>
  <si>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</si>
  <si>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</si>
  <si>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</si>
  <si>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</si>
  <si>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</si>
  <si>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</si>
  <si>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</si>
  <si>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</si>
  <si>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</si>
  <si>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</si>
  <si>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</si>
  <si>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</si>
  <si>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</si>
  <si>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</si>
  <si>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</si>
  <si>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</si>
  <si>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</si>
  <si>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</si>
  <si>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</si>
  <si>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</si>
  <si>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</si>
  <si>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</si>
  <si>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</si>
  <si>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</si>
  <si>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</si>
  <si>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</si>
  <si>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</si>
  <si>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</si>
  <si>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</si>
  <si>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</si>
  <si>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</si>
  <si>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</si>
  <si>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</si>
  <si>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</si>
  <si>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</si>
  <si>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</si>
  <si>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</si>
  <si>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</si>
  <si>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</si>
  <si>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</si>
  <si>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</si>
  <si>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</si>
  <si>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</si>
  <si>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</si>
  <si>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</si>
  <si>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</si>
  <si>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</si>
  <si>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</si>
  <si>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</si>
  <si>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</si>
  <si>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</si>
  <si>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</si>
  <si>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</si>
  <si>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</si>
  <si>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</si>
  <si>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</si>
  <si>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</si>
  <si>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</si>
  <si>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</si>
  <si>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</si>
  <si>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</si>
  <si>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</si>
  <si>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</si>
  <si>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</si>
  <si>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</si>
  <si>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</si>
  <si>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</si>
  <si>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</si>
  <si>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</si>
  <si>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</si>
  <si>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</si>
  <si>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</si>
  <si>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</si>
  <si>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</si>
  <si>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</si>
  <si>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</si>
  <si>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</si>
  <si>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</si>
  <si>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</si>
  <si>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</si>
  <si>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</si>
  <si>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</si>
  <si>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</si>
  <si>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</si>
  <si>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</si>
  <si>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</si>
  <si>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</si>
  <si>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</si>
  <si>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</si>
  <si>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</si>
  <si>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</si>
  <si>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</si>
  <si>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</si>
  <si>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</si>
  <si>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</si>
  <si>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</si>
  <si>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</si>
  <si>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</si>
  <si>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</si>
  <si>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</si>
  <si>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</si>
  <si>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</si>
  <si>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</si>
  <si>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</si>
  <si>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</si>
  <si>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</si>
  <si>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</si>
  <si>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</si>
  <si>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</si>
  <si>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</si>
  <si>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</si>
  <si>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</si>
  <si>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</si>
  <si>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</si>
  <si>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</si>
  <si>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</si>
  <si>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</si>
  <si>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</si>
  <si>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</si>
  <si>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</si>
  <si>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</si>
  <si>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</si>
  <si>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</si>
  <si>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</si>
  <si>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</si>
  <si>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</si>
  <si>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</si>
  <si>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</si>
  <si>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</si>
  <si>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</si>
  <si>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</si>
  <si>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</si>
  <si>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</si>
  <si>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</si>
  <si>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</si>
  <si>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</si>
  <si>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</si>
  <si>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</si>
  <si>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</si>
  <si>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</si>
  <si>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</si>
  <si>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</si>
  <si>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</si>
  <si>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</si>
  <si>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</si>
  <si>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</si>
  <si>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</si>
  <si>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</si>
  <si>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</si>
  <si>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</si>
  <si>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</si>
  <si>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</si>
  <si>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</si>
  <si>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</si>
  <si>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</si>
  <si>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</si>
  <si>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</si>
  <si>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</si>
  <si>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</si>
  <si>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</si>
  <si>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</si>
  <si>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</si>
  <si>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</si>
  <si>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</si>
  <si>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</si>
  <si>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</si>
  <si>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</si>
  <si>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</si>
  <si>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</si>
  <si>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</si>
  <si>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</si>
  <si>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</si>
  <si>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</si>
  <si>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</si>
  <si>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</si>
  <si>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</si>
  <si>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</si>
  <si>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</si>
  <si>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</si>
  <si>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</si>
  <si>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</si>
  <si>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</si>
  <si>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</si>
  <si>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</si>
  <si>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</si>
  <si>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</si>
  <si>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</si>
  <si>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</si>
  <si>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</si>
  <si>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</si>
  <si>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</si>
  <si>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</si>
  <si>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</si>
  <si>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</si>
  <si>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</si>
  <si>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</si>
  <si>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</si>
  <si>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</si>
  <si>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</si>
  <si>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</si>
  <si>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</si>
  <si>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</si>
  <si>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</si>
  <si>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</si>
  <si>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</si>
  <si>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</si>
  <si>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</si>
  <si>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</si>
  <si>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</si>
  <si>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</si>
  <si>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</si>
  <si>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</si>
  <si>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</si>
  <si>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</si>
  <si>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</si>
  <si>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</si>
  <si>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</si>
  <si>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</si>
  <si>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</si>
  <si>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</si>
  <si>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</si>
  <si>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</si>
  <si>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</si>
  <si>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</si>
  <si>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</si>
  <si>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</si>
  <si>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</si>
  <si>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</si>
  <si>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</si>
  <si>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</si>
  <si>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</si>
  <si>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</si>
  <si>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</si>
  <si>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</si>
  <si>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</si>
  <si>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</si>
  <si>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</si>
  <si>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</si>
  <si>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</si>
  <si>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</si>
  <si>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</si>
  <si>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</si>
  <si>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</si>
  <si>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</si>
  <si>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</si>
  <si>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</si>
  <si>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</si>
  <si>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</si>
  <si>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</si>
  <si>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</si>
  <si>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</si>
  <si>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</si>
  <si>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</si>
  <si>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</si>
  <si>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</si>
  <si>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</si>
  <si>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</si>
  <si>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</si>
  <si>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</si>
  <si>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</si>
  <si>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</si>
  <si>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</si>
  <si>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</si>
  <si>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</si>
  <si>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</si>
  <si>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</si>
  <si>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</si>
  <si>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</si>
  <si>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</si>
  <si>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</si>
  <si>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</si>
  <si>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</si>
  <si>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</si>
  <si>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</si>
  <si>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</si>
  <si>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</si>
  <si>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</si>
  <si>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</si>
  <si>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</si>
  <si>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</si>
  <si>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</si>
  <si>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</si>
  <si>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</si>
  <si>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</si>
  <si>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</si>
  <si>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</si>
  <si>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</si>
  <si>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</si>
  <si>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</si>
  <si>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</si>
  <si>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</si>
  <si>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</si>
  <si>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</si>
  <si>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</si>
  <si>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</si>
  <si>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</si>
  <si>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</si>
  <si>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</si>
  <si>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</si>
  <si>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</si>
  <si>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</si>
  <si>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</si>
  <si>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</si>
  <si>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</si>
  <si>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</si>
  <si>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</si>
  <si>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</si>
  <si>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</si>
  <si>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</si>
  <si>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</si>
  <si>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</si>
  <si>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</si>
  <si>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</si>
  <si>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</si>
  <si>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</si>
  <si>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</si>
  <si>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</si>
  <si>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</si>
  <si>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</si>
  <si>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</si>
  <si>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</si>
  <si>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</si>
  <si>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</si>
  <si>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</si>
  <si>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</si>
  <si>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</si>
  <si>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</si>
  <si>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</si>
  <si>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</si>
  <si>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</si>
  <si>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</si>
  <si>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</si>
  <si>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</si>
  <si>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</si>
  <si>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</si>
  <si>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</si>
  <si>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</si>
  <si>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</si>
  <si>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</si>
  <si>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</si>
  <si>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</si>
  <si>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</si>
  <si>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</si>
  <si>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</si>
  <si>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</si>
  <si>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</si>
  <si>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</si>
  <si>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</si>
  <si>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</si>
  <si>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</si>
  <si>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</si>
  <si>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</si>
  <si>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</si>
  <si>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</si>
  <si>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</si>
  <si>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</si>
  <si>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</si>
  <si>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</si>
  <si>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</si>
  <si>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</si>
  <si>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</si>
  <si>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</si>
  <si>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</si>
  <si>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</si>
  <si>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</si>
  <si>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</si>
  <si>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</si>
  <si>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</si>
  <si>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</si>
  <si>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</si>
  <si>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</si>
  <si>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</si>
  <si>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</si>
  <si>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</si>
  <si>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</si>
  <si>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</si>
  <si>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</si>
  <si>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</si>
  <si>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</si>
  <si>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</si>
  <si>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</si>
  <si>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</si>
  <si>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</si>
  <si>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</si>
  <si>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</si>
  <si>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</si>
  <si>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</si>
  <si>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</si>
  <si>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</si>
  <si>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</si>
  <si>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</si>
  <si>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</si>
  <si>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</si>
  <si>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</si>
  <si>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</si>
  <si>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</si>
  <si>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</si>
  <si>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</si>
  <si>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</si>
  <si>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</si>
  <si>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</si>
  <si>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</si>
  <si>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</si>
  <si>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</si>
  <si>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</si>
  <si>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</si>
  <si>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</si>
  <si>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</si>
  <si>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</si>
  <si>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</si>
  <si>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</si>
  <si>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</si>
  <si>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</si>
  <si>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</si>
  <si>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</si>
  <si>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</si>
  <si>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</si>
  <si>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</si>
  <si>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</si>
  <si>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</si>
  <si>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</si>
  <si>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</si>
  <si>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</si>
  <si>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</si>
  <si>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</si>
  <si>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</si>
  <si>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</si>
  <si>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</si>
  <si>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</si>
  <si>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</si>
  <si>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</si>
  <si>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</si>
  <si>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</si>
  <si>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</si>
  <si>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</si>
  <si>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</si>
  <si>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</si>
  <si>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</si>
  <si>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</si>
  <si>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</si>
  <si>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</si>
  <si>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</si>
  <si>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</si>
  <si>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</si>
  <si>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</si>
  <si>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</si>
  <si>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</si>
  <si>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</si>
  <si>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</si>
  <si>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</si>
  <si>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</si>
  <si>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</si>
  <si>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</si>
  <si>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</si>
  <si>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</si>
  <si>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</si>
  <si>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</si>
  <si>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</si>
  <si>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</si>
  <si>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</si>
  <si>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</si>
  <si>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</si>
  <si>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</si>
  <si>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</si>
  <si>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</si>
  <si>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</si>
  <si>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</si>
  <si>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</si>
  <si>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</si>
  <si>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</si>
  <si>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</si>
  <si>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</si>
  <si>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</si>
  <si>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</si>
  <si>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</si>
  <si>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</si>
  <si>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</si>
  <si>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</si>
  <si>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</si>
  <si>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</si>
  <si>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</si>
  <si>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</si>
  <si>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</si>
  <si>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</si>
  <si>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</si>
  <si>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</si>
  <si>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</si>
  <si>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</si>
  <si>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</si>
  <si>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</si>
  <si>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</si>
  <si>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</si>
  <si>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</si>
  <si>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</si>
  <si>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</si>
  <si>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</si>
  <si>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</si>
  <si>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</si>
  <si>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</si>
  <si>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</si>
  <si>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</si>
  <si>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</si>
  <si>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</si>
  <si>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</si>
  <si>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</si>
  <si>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</si>
  <si>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</si>
  <si>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</si>
  <si>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</si>
  <si>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</si>
  <si>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</si>
  <si>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</si>
  <si>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</si>
  <si>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</si>
  <si>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</si>
  <si>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</si>
  <si>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</si>
  <si>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</si>
  <si>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</si>
  <si>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</si>
  <si>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</si>
  <si>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</si>
  <si>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</si>
  <si>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</si>
  <si>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</si>
  <si>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</si>
  <si>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</si>
  <si>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</si>
  <si>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</si>
  <si>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</si>
  <si>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</si>
  <si>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</si>
  <si>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</si>
  <si>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</si>
  <si>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</si>
  <si>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</si>
  <si>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</si>
  <si>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</si>
  <si>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</si>
  <si>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</si>
  <si>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</si>
  <si>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</si>
  <si>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</si>
  <si>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</si>
  <si>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</si>
  <si>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</si>
  <si>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</si>
  <si>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</si>
  <si>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</si>
  <si>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</si>
  <si>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</si>
  <si>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</si>
  <si>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</si>
  <si>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</si>
  <si>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</si>
  <si>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</si>
  <si>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</si>
  <si>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</si>
  <si>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</si>
  <si>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</si>
  <si>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</si>
  <si>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</si>
  <si>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</si>
  <si>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</si>
  <si>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</si>
  <si>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</si>
  <si>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</si>
  <si>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</si>
  <si>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</si>
  <si>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</si>
  <si>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</si>
  <si>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</si>
  <si>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</si>
  <si>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</si>
  <si>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</si>
  <si>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</si>
  <si>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</si>
  <si>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</si>
  <si>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</si>
  <si>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</si>
  <si>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</si>
  <si>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</si>
  <si>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</si>
  <si>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</si>
  <si>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</si>
  <si>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</si>
  <si>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</si>
  <si>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</si>
  <si>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</si>
  <si>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</si>
  <si>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</si>
  <si>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</si>
  <si>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</si>
  <si>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</si>
  <si>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</si>
  <si>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</si>
  <si>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</si>
  <si>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</si>
  <si>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</si>
  <si>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</si>
  <si>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</si>
  <si>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</si>
  <si>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</si>
  <si>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</si>
  <si>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</si>
  <si>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</si>
  <si>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</si>
  <si>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</si>
  <si>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</si>
  <si>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</si>
  <si>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</si>
  <si>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</si>
  <si>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</si>
  <si>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</si>
  <si>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</si>
  <si>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</si>
  <si>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</si>
  <si>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</si>
  <si>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</si>
  <si>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</si>
  <si>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</si>
  <si>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</si>
  <si>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</si>
  <si>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</si>
  <si>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</si>
  <si>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</si>
  <si>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</si>
  <si>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</si>
  <si>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</si>
  <si>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</si>
  <si>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</si>
  <si>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</si>
  <si>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</si>
  <si>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</si>
  <si>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</si>
  <si>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</si>
  <si>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</si>
  <si>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</si>
  <si>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</si>
  <si>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</si>
  <si>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</si>
  <si>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</si>
  <si>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</si>
  <si>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</si>
  <si>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</si>
  <si>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</si>
  <si>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</si>
  <si>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</si>
  <si>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</si>
  <si>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</si>
  <si>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</si>
  <si>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</si>
  <si>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</si>
  <si>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</si>
  <si>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</si>
  <si>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</si>
  <si>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</si>
  <si>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</si>
  <si>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</si>
  <si>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</si>
  <si>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</si>
  <si>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</si>
  <si>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</si>
  <si>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</si>
  <si>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</si>
  <si>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</si>
  <si>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</si>
  <si>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</si>
  <si>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</si>
  <si>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</si>
  <si>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</si>
  <si>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</si>
  <si>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</si>
  <si>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</si>
  <si>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</si>
  <si>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</si>
  <si>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</si>
  <si>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</si>
  <si>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</si>
  <si>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</si>
  <si>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</si>
  <si>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</si>
  <si>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</si>
  <si>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</si>
  <si>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</si>
  <si>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</si>
  <si>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</si>
  <si>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</si>
  <si>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</si>
  <si>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</si>
  <si>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</si>
  <si>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</si>
  <si>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</si>
  <si>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</si>
  <si>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</si>
  <si>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</si>
  <si>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</si>
  <si>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</si>
  <si>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</si>
  <si>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</si>
  <si>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</si>
  <si>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</si>
  <si>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</si>
  <si>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</si>
  <si>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</si>
  <si>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</si>
  <si>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</si>
  <si>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</si>
  <si>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</si>
  <si>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</si>
  <si>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</si>
  <si>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</si>
  <si>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</si>
  <si>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</si>
  <si>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</si>
  <si>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</si>
  <si>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</si>
  <si>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</si>
  <si>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</si>
  <si>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</si>
  <si>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</si>
  <si>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</si>
  <si>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</si>
  <si>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</si>
  <si>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</si>
  <si>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</si>
  <si>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</si>
  <si>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</si>
  <si>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</si>
  <si>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</si>
  <si>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</si>
  <si>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</si>
  <si>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</si>
  <si>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</si>
  <si>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</si>
  <si>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</si>
  <si>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</si>
  <si>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</si>
  <si>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</si>
  <si>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</si>
  <si>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</si>
  <si>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</si>
  <si>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</si>
  <si>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</si>
  <si>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</si>
  <si>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</si>
  <si>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</si>
  <si>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</si>
  <si>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</si>
  <si>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</si>
  <si>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</si>
  <si>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</si>
  <si>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</si>
  <si>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</si>
  <si>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</si>
  <si>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</si>
  <si>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</si>
  <si>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</si>
  <si>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</si>
  <si>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</si>
  <si>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</si>
  <si>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</si>
  <si>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</si>
  <si>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</si>
  <si>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</si>
  <si>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</si>
  <si>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</si>
  <si>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</si>
  <si>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</si>
  <si>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</si>
  <si>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</si>
  <si>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</si>
  <si>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</si>
  <si>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</si>
  <si>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</si>
  <si>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</si>
  <si>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</si>
  <si>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</si>
  <si>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</si>
  <si>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</si>
  <si>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</si>
  <si>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</si>
  <si>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</si>
  <si>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</si>
  <si>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</si>
  <si>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</si>
  <si>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</si>
  <si>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</si>
  <si>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</si>
  <si>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</si>
  <si>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</si>
  <si>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</si>
  <si>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</si>
  <si>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</si>
  <si>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</si>
  <si>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</si>
  <si>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</si>
  <si>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</si>
  <si>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</si>
  <si>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</si>
  <si>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</si>
  <si>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</si>
  <si>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</si>
  <si>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</si>
  <si>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</si>
  <si>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</si>
  <si>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</si>
  <si>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</si>
  <si>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</si>
  <si>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</si>
  <si>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</si>
  <si>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</si>
  <si>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</si>
  <si>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</si>
  <si>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</si>
  <si>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</si>
  <si>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</si>
  <si>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</si>
  <si>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</si>
  <si>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</si>
  <si>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</si>
  <si>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</si>
  <si>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</si>
  <si>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</si>
  <si>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</si>
  <si>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</si>
  <si>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</si>
  <si>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</si>
  <si>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</si>
  <si>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</si>
  <si>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</si>
  <si>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</si>
  <si>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</si>
  <si>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</si>
  <si>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</si>
  <si>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</si>
  <si>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</si>
  <si>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</si>
  <si>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</si>
  <si>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</si>
  <si>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</si>
  <si>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</si>
  <si>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</si>
  <si>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</si>
  <si>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</si>
  <si>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</si>
  <si>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</si>
  <si>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</si>
  <si>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</si>
  <si>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</si>
  <si>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</si>
  <si>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</si>
  <si>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</si>
  <si>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</si>
  <si>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</si>
  <si>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</si>
  <si>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</si>
  <si>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</si>
  <si>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</si>
  <si>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</si>
  <si>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</si>
  <si>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</si>
  <si>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</si>
  <si>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</si>
  <si>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</si>
  <si>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</si>
  <si>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</si>
  <si>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</si>
  <si>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</si>
  <si>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</si>
  <si>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</si>
  <si>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</si>
  <si>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</si>
  <si>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</si>
  <si>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</si>
  <si>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</si>
  <si>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</si>
  <si>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</si>
  <si>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</si>
  <si>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</si>
  <si>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</si>
  <si>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</si>
  <si>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</si>
  <si>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</si>
  <si>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</si>
  <si>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</si>
  <si>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</si>
  <si>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</si>
  <si>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</si>
  <si>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</si>
  <si>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</si>
  <si>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</si>
  <si>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</si>
  <si>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</si>
  <si>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</si>
  <si>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</si>
  <si>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</si>
  <si>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</si>
  <si>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</si>
  <si>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</si>
  <si>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</si>
  <si>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</si>
  <si>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</si>
  <si>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</si>
  <si>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</si>
  <si>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</si>
  <si>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</si>
  <si>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</si>
  <si>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</si>
  <si>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</si>
  <si>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</si>
  <si>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</si>
  <si>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</si>
  <si>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</si>
  <si>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</si>
  <si>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</si>
  <si>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</si>
  <si>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</si>
  <si>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</si>
  <si>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</si>
  <si>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</si>
  <si>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</si>
  <si>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</si>
  <si>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</si>
  <si>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</si>
  <si>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</si>
  <si>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</si>
  <si>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</si>
  <si>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</si>
  <si>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</si>
  <si>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</si>
  <si>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</si>
  <si>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</si>
  <si>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</si>
  <si>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</si>
  <si>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</si>
  <si>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</si>
  <si>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</si>
  <si>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</si>
  <si>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</si>
  <si>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</si>
  <si>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</si>
  <si>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</si>
  <si>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</si>
  <si>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</si>
  <si>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</si>
  <si>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</si>
  <si>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</si>
  <si>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</si>
  <si>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</si>
  <si>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</si>
  <si>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</si>
  <si>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</si>
  <si>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</si>
  <si>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</si>
  <si>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</si>
  <si>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</si>
  <si>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</si>
  <si>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</si>
  <si>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</si>
  <si>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</si>
  <si>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</si>
  <si>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</si>
  <si>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</si>
  <si>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</si>
  <si>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</si>
  <si>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</si>
  <si>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</si>
  <si>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</si>
  <si>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</si>
  <si>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</si>
  <si>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</si>
  <si>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</si>
  <si>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</si>
  <si>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</si>
  <si>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</si>
  <si>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</si>
  <si>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</si>
  <si>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</si>
  <si>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</si>
  <si>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</si>
  <si>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</si>
  <si>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</si>
  <si>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</si>
  <si>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</si>
  <si>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</si>
  <si>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</si>
  <si>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</si>
  <si>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</si>
  <si>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</si>
  <si>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</si>
  <si>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</si>
  <si>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</si>
  <si>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</si>
  <si>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</si>
  <si>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</si>
  <si>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</si>
  <si>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</si>
  <si>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</si>
  <si>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</si>
  <si>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</si>
  <si>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</si>
  <si>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</si>
  <si>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</si>
  <si>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</si>
  <si>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</si>
  <si>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</si>
  <si>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</si>
  <si>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</si>
  <si>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</si>
  <si>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</si>
  <si>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</si>
  <si>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</si>
  <si>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</si>
  <si>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</si>
  <si>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</si>
  <si>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</si>
  <si>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</si>
  <si>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</si>
  <si>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</si>
  <si>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</si>
  <si>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</si>
  <si>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</si>
  <si>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</si>
  <si>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</si>
  <si>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</si>
  <si>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</si>
  <si>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</si>
  <si>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</si>
  <si>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</si>
  <si>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</si>
  <si>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</si>
  <si>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</si>
  <si>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</si>
  <si>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</si>
  <si>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</si>
  <si>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</si>
  <si>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</si>
  <si>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</si>
  <si>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</si>
  <si>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</si>
  <si>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</si>
  <si>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</si>
  <si>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</si>
  <si>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</si>
  <si>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</si>
  <si>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</si>
  <si>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</si>
  <si>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</si>
  <si>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</si>
  <si>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</si>
  <si>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</si>
  <si>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</si>
  <si>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</si>
  <si>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</si>
  <si>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</si>
  <si>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</si>
  <si>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</si>
  <si>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</si>
  <si>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</si>
  <si>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</si>
  <si>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</si>
  <si>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</si>
  <si>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</si>
  <si>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</si>
  <si>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</si>
  <si>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</si>
  <si>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</si>
  <si>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</si>
  <si>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</si>
  <si>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</si>
  <si>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</si>
  <si>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</si>
  <si>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</si>
  <si>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</si>
  <si>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</si>
  <si>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</si>
  <si>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</si>
  <si>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</si>
  <si>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</si>
  <si>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</si>
  <si>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</si>
  <si>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</si>
  <si>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</si>
  <si>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</si>
  <si>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</si>
  <si>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</si>
  <si>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</si>
  <si>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</si>
  <si>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</si>
  <si>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</si>
  <si>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</si>
  <si>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</si>
  <si>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</si>
  <si>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</si>
  <si>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</si>
  <si>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</si>
  <si>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</si>
  <si>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</si>
  <si>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</si>
  <si>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</si>
  <si>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</si>
  <si>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</si>
  <si>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</si>
  <si>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</si>
  <si>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</si>
  <si>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</si>
  <si>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</si>
  <si>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</si>
  <si>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</si>
  <si>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</si>
  <si>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</si>
  <si>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</si>
  <si>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</si>
  <si>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</si>
  <si>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</si>
  <si>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</si>
  <si>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</si>
  <si>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</si>
  <si>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</si>
  <si>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</si>
  <si>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</si>
  <si>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</si>
  <si>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</si>
  <si>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</si>
  <si>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</si>
  <si>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</si>
  <si>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</si>
  <si>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</si>
  <si>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</si>
  <si>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</si>
  <si>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</si>
  <si>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</si>
  <si>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</si>
  <si>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</si>
  <si>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</si>
  <si>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</si>
  <si>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</si>
  <si>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</si>
  <si>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</si>
  <si>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</si>
  <si>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</si>
  <si>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</si>
  <si>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</si>
  <si>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</si>
  <si>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</si>
  <si>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</si>
  <si>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</si>
  <si>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</si>
  <si>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</si>
  <si>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</si>
  <si>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</si>
  <si>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</si>
  <si>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</si>
  <si>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</si>
  <si>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</si>
  <si>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</si>
  <si>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</si>
  <si>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</si>
  <si>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</si>
  <si>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</si>
  <si>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</si>
  <si>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</si>
  <si>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</si>
  <si>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</si>
  <si>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</si>
  <si>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</si>
  <si>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</si>
  <si>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</si>
  <si>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</si>
  <si>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</si>
  <si>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</si>
  <si>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</si>
  <si>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</si>
  <si>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</si>
  <si>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</si>
  <si>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</si>
  <si>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</si>
  <si>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</si>
  <si>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</si>
  <si>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</si>
  <si>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</si>
  <si>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</si>
  <si>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</si>
  <si>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</si>
  <si>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</si>
  <si>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</si>
  <si>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</si>
  <si>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</si>
  <si>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</si>
  <si>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</si>
  <si>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</si>
  <si>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</si>
  <si>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</si>
  <si>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</si>
  <si>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</si>
  <si>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</si>
  <si>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</si>
  <si>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</si>
  <si>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</si>
  <si>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</si>
  <si>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</si>
  <si>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</si>
  <si>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</si>
  <si>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</si>
  <si>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</si>
  <si>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</si>
  <si>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</si>
  <si>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</si>
  <si>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</si>
  <si>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</si>
  <si>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</si>
  <si>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</si>
  <si>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</si>
  <si>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</si>
  <si>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</si>
  <si>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</si>
  <si>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</si>
  <si>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</si>
  <si>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</si>
  <si>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</si>
  <si>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</si>
  <si>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</si>
  <si>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</si>
  <si>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</si>
  <si>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</si>
  <si>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</si>
  <si>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</si>
  <si>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</si>
  <si>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</si>
  <si>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</si>
  <si>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</si>
  <si>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</si>
  <si>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</si>
  <si>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</si>
  <si>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</si>
  <si>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</si>
  <si>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</si>
  <si>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</si>
  <si>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</si>
  <si>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</si>
  <si>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</si>
  <si>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</si>
  <si>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</si>
  <si>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</si>
  <si>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</si>
  <si>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</si>
  <si>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</si>
  <si>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</si>
  <si>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</si>
  <si>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</si>
  <si>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</si>
  <si>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</si>
  <si>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</si>
  <si>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</si>
  <si>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</si>
  <si>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</si>
  <si>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</si>
  <si>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</si>
  <si>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</si>
  <si>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</si>
  <si>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</si>
  <si>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</si>
  <si>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</si>
  <si>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</si>
  <si>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</si>
  <si>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</si>
  <si>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</si>
  <si>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</si>
  <si>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</si>
  <si>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</si>
  <si>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</si>
  <si>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</si>
  <si>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</si>
  <si>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</si>
  <si>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</si>
  <si>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</si>
  <si>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</si>
  <si>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</si>
  <si>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</si>
  <si>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</si>
  <si>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</si>
  <si>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</si>
  <si>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</si>
  <si>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</si>
  <si>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</si>
  <si>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</si>
  <si>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</si>
  <si>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</si>
  <si>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</si>
  <si>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</si>
  <si>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</si>
  <si>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</si>
  <si>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</si>
  <si>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</si>
  <si>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</si>
  <si>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</si>
  <si>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</si>
  <si>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</si>
  <si>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</si>
  <si>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</si>
  <si>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</si>
  <si>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</si>
  <si>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</si>
  <si>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</si>
  <si>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</si>
  <si>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</si>
  <si>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</si>
  <si>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</si>
  <si>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</si>
  <si>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</si>
  <si>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</si>
  <si>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</si>
  <si>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</si>
  <si>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</si>
  <si>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</si>
  <si>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</si>
  <si>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</si>
  <si>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</si>
  <si>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</si>
  <si>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</si>
  <si>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</si>
  <si>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</si>
  <si>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</si>
  <si>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</si>
  <si>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</si>
  <si>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</si>
  <si>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</si>
  <si>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</si>
  <si>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</si>
  <si>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</si>
  <si>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</si>
  <si>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</si>
  <si>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</si>
  <si>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</si>
  <si>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</si>
  <si>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</si>
  <si>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</si>
  <si>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</si>
  <si>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</si>
  <si>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</si>
  <si>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</si>
  <si>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</si>
  <si>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</si>
  <si>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</si>
  <si>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</si>
  <si>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</si>
  <si>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</si>
  <si>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</si>
  <si>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</si>
  <si>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</si>
  <si>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</si>
  <si>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</si>
  <si>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</si>
  <si>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</si>
  <si>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</si>
  <si>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</si>
  <si>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</si>
  <si>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</si>
  <si>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</si>
  <si>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</si>
  <si>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</si>
  <si>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</si>
  <si>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</si>
  <si>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</si>
  <si>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</si>
  <si>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</si>
  <si>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</si>
  <si>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</si>
  <si>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</si>
  <si>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</si>
  <si>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</si>
  <si>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</si>
  <si>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</si>
  <si>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</si>
  <si>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</si>
  <si>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</si>
  <si>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</si>
  <si>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</si>
  <si>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</si>
  <si>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</si>
  <si>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</si>
  <si>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</si>
  <si>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</si>
  <si>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</si>
  <si>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</si>
  <si>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</si>
  <si>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</si>
  <si>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</si>
  <si>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</si>
  <si>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</si>
  <si>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</si>
  <si>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</si>
  <si>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</si>
  <si>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</si>
  <si>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</si>
  <si>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</si>
  <si>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</si>
  <si>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</si>
  <si>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</si>
  <si>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</si>
  <si>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</si>
  <si>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</si>
  <si>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</si>
  <si>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</si>
  <si>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</si>
  <si>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</si>
  <si>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</si>
  <si>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</si>
  <si>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</si>
  <si>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</si>
  <si>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</si>
  <si>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</si>
  <si>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</si>
  <si>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</si>
  <si>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</si>
  <si>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</si>
  <si>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</si>
  <si>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</si>
  <si>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</si>
  <si>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</si>
  <si>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</si>
  <si>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</si>
  <si>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</si>
  <si>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</si>
  <si>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</si>
  <si>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</si>
  <si>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</si>
  <si>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</si>
  <si>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</si>
  <si>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</si>
  <si>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</si>
  <si>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</si>
  <si>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</si>
  <si>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</si>
  <si>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</si>
  <si>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</si>
  <si>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</si>
  <si>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</si>
  <si>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</si>
  <si>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</si>
  <si>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</si>
  <si>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</si>
  <si>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</si>
  <si>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</si>
  <si>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</si>
  <si>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</si>
  <si>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</si>
  <si>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</si>
  <si>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</si>
  <si>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</si>
  <si>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</si>
  <si>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</si>
  <si>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</si>
  <si>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</si>
  <si>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</si>
  <si>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</si>
  <si>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</si>
  <si>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</si>
  <si>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</si>
  <si>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</si>
  <si>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</si>
  <si>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</si>
  <si>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</si>
  <si>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</si>
  <si>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</si>
  <si>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</si>
  <si>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</si>
  <si>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</si>
  <si>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</si>
  <si>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</si>
  <si>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</si>
  <si>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</si>
  <si>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</si>
  <si>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</si>
  <si>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</si>
  <si>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</si>
  <si>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</si>
  <si>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</si>
  <si>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</si>
  <si>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</si>
  <si>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</si>
  <si>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</si>
  <si>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</si>
  <si>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</si>
  <si>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</si>
  <si>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</si>
  <si>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</si>
  <si>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</si>
  <si>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</si>
  <si>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</si>
  <si>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</si>
  <si>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</si>
  <si>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</si>
  <si>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</si>
  <si>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</si>
  <si>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</si>
  <si>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</si>
  <si>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</si>
  <si>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</si>
  <si>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</si>
  <si>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</si>
  <si>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</si>
  <si>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</si>
  <si>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</si>
  <si>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</si>
  <si>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</si>
  <si>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</si>
  <si>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</si>
  <si>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</si>
  <si>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</si>
  <si>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</si>
  <si>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</si>
  <si>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</si>
  <si>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</si>
  <si>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</si>
  <si>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</si>
  <si>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</si>
  <si>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</si>
  <si>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</si>
  <si>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</si>
  <si>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</si>
  <si>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</si>
  <si>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</si>
  <si>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</si>
  <si>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</si>
  <si>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</si>
  <si>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</si>
  <si>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</si>
  <si>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</si>
  <si>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</si>
  <si>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</si>
  <si>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</si>
  <si>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</si>
  <si>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</si>
  <si>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</si>
  <si>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</si>
  <si>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</si>
  <si>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</si>
  <si>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</si>
  <si>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</si>
  <si>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</si>
  <si>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</si>
  <si>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</si>
  <si>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</si>
  <si>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</si>
  <si>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</si>
  <si>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</si>
  <si>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</si>
  <si>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</si>
  <si>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</si>
  <si>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</si>
  <si>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</si>
  <si>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</si>
  <si>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</si>
  <si>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</si>
  <si>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</si>
  <si>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</si>
  <si>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</si>
  <si>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</si>
  <si>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</si>
  <si>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</si>
  <si>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</si>
  <si>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</si>
  <si>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</si>
  <si>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</si>
  <si>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</si>
  <si>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</si>
  <si>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</si>
  <si>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</si>
  <si>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</si>
  <si>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</si>
  <si>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</si>
  <si>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</si>
  <si>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</si>
  <si>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</si>
  <si>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</si>
  <si>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</si>
  <si>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</si>
  <si>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</si>
  <si>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</si>
  <si>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</si>
  <si>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</si>
  <si>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</si>
  <si>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</si>
  <si>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</si>
  <si>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</si>
  <si>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</si>
  <si>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</si>
  <si>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</si>
  <si>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</si>
  <si>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</si>
  <si>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</si>
  <si>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</si>
  <si>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</si>
  <si>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</si>
  <si>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</si>
  <si>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</si>
  <si>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</si>
  <si>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</si>
  <si>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</si>
  <si>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</si>
  <si>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</si>
  <si>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</si>
  <si>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</si>
  <si>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</si>
  <si>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</si>
  <si>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</si>
  <si>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</si>
  <si>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</si>
  <si>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</si>
  <si>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</si>
  <si>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</si>
  <si>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</si>
  <si>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</si>
  <si>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</si>
  <si>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</si>
  <si>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</si>
  <si>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</si>
  <si>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</si>
  <si>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</si>
  <si>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</si>
  <si>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</si>
  <si>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</si>
  <si>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</si>
  <si>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</si>
  <si>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</si>
  <si>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</si>
  <si>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</si>
  <si>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</si>
  <si>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</si>
  <si>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</si>
  <si>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</si>
  <si>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</si>
  <si>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</si>
  <si>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</si>
  <si>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</si>
  <si>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</si>
  <si>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</si>
  <si>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</si>
  <si>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</si>
  <si>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</si>
  <si>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</si>
  <si>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</si>
  <si>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</si>
  <si>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</si>
  <si>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</si>
  <si>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</si>
  <si>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</si>
  <si>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</si>
  <si>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</si>
  <si>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</si>
  <si>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</si>
  <si>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</si>
  <si>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</si>
  <si>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</si>
  <si>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</si>
  <si>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</si>
  <si>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</si>
  <si>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</si>
  <si>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</si>
  <si>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</si>
  <si>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</si>
  <si>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</si>
  <si>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</si>
  <si>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</si>
  <si>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</si>
  <si>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</si>
  <si>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</si>
  <si>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</si>
  <si>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</si>
  <si>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</si>
  <si>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</si>
  <si>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</si>
  <si>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</si>
  <si>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</si>
  <si>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</si>
  <si>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</si>
  <si>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</si>
  <si>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</si>
  <si>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</si>
  <si>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</si>
  <si>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</si>
  <si>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</si>
  <si>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</si>
  <si>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</si>
  <si>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</si>
  <si>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</si>
  <si>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</si>
  <si>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</si>
  <si>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</si>
  <si>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</si>
  <si>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</si>
  <si>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</si>
  <si>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</si>
  <si>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</si>
  <si>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</si>
  <si>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</si>
  <si>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</si>
  <si>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</si>
  <si>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</si>
  <si>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</si>
  <si>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</si>
  <si>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</si>
  <si>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</si>
  <si>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</si>
  <si>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</si>
  <si>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</si>
  <si>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</si>
  <si>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</si>
  <si>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</si>
  <si>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</si>
  <si>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</si>
  <si>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</si>
  <si>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</si>
  <si>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</si>
  <si>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</si>
  <si>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</si>
  <si>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</si>
  <si>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</si>
  <si>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</si>
  <si>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</si>
  <si>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</si>
  <si>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</si>
  <si>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</si>
  <si>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</si>
  <si>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</si>
  <si>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</si>
  <si>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</si>
  <si>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</si>
  <si>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</si>
  <si>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</si>
  <si>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</si>
  <si>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</si>
  <si>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</si>
  <si>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</si>
  <si>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</si>
  <si>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</si>
  <si>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</si>
  <si>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</si>
  <si>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</si>
  <si>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</si>
  <si>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</si>
  <si>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</si>
  <si>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</si>
  <si>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</si>
  <si>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</si>
  <si>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</si>
  <si>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</si>
  <si>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</si>
  <si>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</si>
  <si>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</si>
  <si>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</si>
  <si>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</si>
  <si>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</si>
  <si>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</si>
  <si>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</si>
  <si>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</si>
  <si>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</si>
  <si>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</si>
  <si>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</si>
  <si>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</si>
  <si>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</si>
  <si>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</si>
  <si>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</si>
  <si>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</si>
  <si>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</si>
  <si>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</si>
  <si>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</si>
  <si>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</si>
  <si>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</si>
  <si>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</si>
  <si>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</si>
  <si>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</si>
  <si>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</si>
  <si>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</si>
  <si>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</si>
  <si>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</si>
  <si>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</si>
  <si>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</si>
  <si>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</si>
  <si>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</si>
  <si>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</si>
  <si>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</si>
  <si>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</si>
  <si>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</si>
  <si>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</si>
  <si>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</si>
  <si>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</si>
  <si>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</si>
  <si>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</si>
  <si>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</si>
  <si>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</si>
  <si>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</si>
  <si>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</si>
  <si>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</si>
  <si>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</si>
  <si>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</si>
  <si>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</si>
  <si>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</si>
  <si>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</si>
  <si>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</si>
  <si>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</si>
  <si>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</si>
  <si>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</si>
  <si>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</si>
  <si>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</si>
  <si>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</si>
  <si>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</si>
  <si>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</si>
  <si>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</si>
  <si>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</si>
  <si>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</si>
  <si>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</si>
  <si>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</si>
  <si>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</si>
  <si>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</si>
  <si>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</si>
  <si>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</si>
  <si>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</si>
  <si>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</si>
  <si>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</si>
  <si>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</si>
  <si>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</si>
  <si>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</si>
  <si>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</si>
  <si>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</si>
  <si>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</si>
  <si>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</si>
  <si>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</si>
  <si>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</si>
  <si>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</si>
  <si>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</si>
  <si>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</si>
  <si>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</si>
  <si>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</si>
  <si>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</si>
  <si>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</si>
  <si>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</si>
  <si>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</si>
  <si>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</si>
  <si>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</si>
  <si>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</si>
  <si>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</si>
  <si>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</si>
  <si>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</si>
  <si>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</si>
  <si>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</si>
  <si>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</si>
  <si>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</si>
  <si>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</si>
  <si>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</si>
  <si>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</si>
  <si>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</si>
  <si>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</si>
  <si>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</si>
  <si>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</si>
  <si>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</si>
  <si>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</si>
  <si>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</si>
  <si>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</si>
  <si>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</si>
  <si>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</si>
  <si>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</si>
  <si>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</si>
  <si>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</si>
  <si>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</si>
  <si>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</si>
  <si>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</si>
  <si>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</si>
  <si>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</si>
  <si>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</si>
  <si>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</si>
  <si>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</si>
  <si>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</si>
  <si>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</si>
  <si>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</si>
  <si>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</si>
  <si>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</si>
  <si>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</si>
  <si>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</si>
  <si>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</si>
  <si>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</si>
  <si>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</si>
  <si>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</si>
  <si>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</si>
  <si>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</si>
  <si>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</si>
  <si>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</si>
  <si>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</si>
  <si>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</si>
  <si>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</si>
  <si>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</si>
  <si>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</si>
  <si>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</si>
  <si>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</si>
  <si>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</si>
  <si>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</si>
  <si>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</si>
  <si>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</si>
  <si>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</si>
  <si>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</si>
  <si>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</si>
  <si>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</si>
  <si>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</si>
  <si>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</si>
  <si>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</si>
  <si>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</si>
  <si>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</si>
  <si>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</si>
  <si>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</si>
  <si>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</si>
  <si>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</si>
  <si>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</si>
  <si>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</si>
  <si>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</si>
  <si>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</si>
  <si>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</si>
  <si>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</si>
  <si>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</si>
  <si>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</si>
  <si>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</si>
  <si>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</si>
  <si>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</si>
  <si>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</si>
  <si>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</si>
  <si>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</si>
  <si>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</si>
  <si>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</si>
  <si>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</si>
  <si>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</si>
  <si>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</si>
  <si>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</si>
  <si>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</si>
  <si>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</si>
  <si>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</si>
  <si>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</si>
  <si>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</si>
  <si>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</si>
  <si>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</si>
  <si>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</si>
  <si>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</si>
  <si>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</si>
  <si>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</si>
  <si>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</si>
  <si>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</si>
  <si>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</si>
  <si>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</si>
  <si>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</si>
  <si>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</si>
  <si>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</si>
  <si>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</si>
  <si>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</si>
  <si>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</si>
  <si>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</si>
  <si>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</si>
  <si>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</si>
  <si>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</si>
  <si>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</si>
  <si>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</si>
  <si>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</si>
  <si>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</si>
  <si>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</si>
  <si>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</si>
  <si>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</si>
  <si>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</si>
  <si>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</si>
  <si>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</si>
  <si>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</si>
  <si>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</si>
  <si>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</si>
  <si>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</si>
  <si>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</si>
  <si>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</si>
  <si>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</si>
  <si>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</si>
  <si>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</si>
  <si>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</si>
  <si>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</si>
  <si>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</si>
  <si>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</si>
  <si>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</si>
  <si>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</si>
  <si>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</si>
  <si>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</si>
  <si>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</si>
  <si>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</si>
  <si>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</si>
  <si>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</si>
  <si>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</si>
  <si>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</si>
  <si>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</si>
  <si>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</si>
  <si>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</si>
  <si>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</si>
  <si>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</si>
  <si>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</si>
  <si>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</si>
  <si>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</si>
  <si>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</si>
  <si>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</si>
  <si>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</si>
  <si>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</si>
  <si>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</si>
  <si>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</si>
  <si>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</si>
  <si>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</si>
  <si>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</si>
  <si>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</si>
  <si>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</si>
  <si>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</si>
  <si>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</si>
  <si>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</si>
  <si>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</si>
  <si>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</si>
  <si>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</si>
  <si>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</si>
  <si>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</si>
  <si>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</si>
  <si>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</si>
  <si>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</si>
  <si>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</si>
  <si>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</si>
  <si>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</si>
  <si>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</si>
  <si>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</si>
  <si>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</si>
  <si>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</si>
  <si>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</si>
  <si>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</si>
  <si>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</si>
  <si>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</si>
  <si>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</si>
  <si>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</si>
  <si>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</si>
  <si>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</si>
  <si>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</si>
  <si>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</si>
  <si>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</si>
  <si>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</si>
  <si>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</si>
  <si>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</si>
  <si>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</si>
  <si>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</si>
  <si>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</si>
  <si>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</si>
  <si>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</si>
  <si>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</si>
  <si>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</si>
  <si>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</si>
  <si>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</si>
  <si>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</si>
  <si>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</si>
  <si>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</si>
  <si>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</si>
  <si>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</si>
  <si>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</si>
  <si>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</si>
  <si>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</si>
  <si>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</si>
  <si>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</si>
  <si>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</si>
  <si>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</si>
  <si>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</si>
  <si>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</si>
  <si>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</si>
  <si>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</si>
  <si>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</si>
  <si>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</si>
  <si>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</si>
  <si>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</si>
  <si>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</si>
  <si>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</si>
  <si>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</si>
  <si>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</si>
  <si>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</si>
  <si>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</si>
  <si>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</si>
  <si>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</si>
  <si>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</si>
  <si>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</si>
  <si>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</si>
  <si>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</si>
  <si>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</si>
  <si>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</si>
  <si>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</si>
  <si>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</si>
  <si>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</si>
  <si>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</si>
  <si>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</si>
  <si>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</si>
  <si>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</si>
  <si>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</si>
  <si>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</si>
  <si>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</si>
  <si>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</si>
  <si>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</si>
  <si>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</si>
  <si>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</si>
  <si>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</si>
  <si>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</si>
  <si>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</si>
  <si>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</si>
  <si>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</si>
  <si>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</si>
  <si>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</si>
  <si>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</si>
  <si>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</si>
  <si>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</si>
  <si>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</si>
  <si>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</si>
  <si>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</si>
  <si>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</si>
  <si>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</si>
  <si>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</si>
  <si>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</si>
  <si>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</si>
  <si>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</si>
  <si>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</si>
  <si>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</si>
  <si>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</si>
  <si>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</si>
  <si>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</si>
  <si>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</si>
  <si>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</si>
  <si>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</si>
  <si>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</si>
  <si>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</si>
  <si>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</si>
  <si>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</si>
  <si>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</si>
  <si>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</si>
  <si>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</si>
  <si>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</si>
  <si>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</si>
  <si>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</si>
  <si>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</si>
  <si>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</si>
  <si>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</si>
  <si>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</si>
  <si>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</si>
  <si>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</si>
  <si>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</si>
  <si>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</si>
  <si>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</si>
  <si>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</si>
  <si>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</si>
  <si>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</si>
  <si>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</si>
  <si>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</si>
  <si>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</si>
  <si>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</si>
  <si>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</si>
  <si>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</si>
  <si>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</si>
  <si>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</si>
  <si>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</si>
  <si>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</si>
  <si>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</si>
  <si>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</si>
  <si>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</si>
  <si>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</si>
  <si>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</si>
  <si>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</si>
  <si>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</si>
  <si>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</si>
  <si>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</si>
  <si>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</si>
  <si>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</si>
  <si>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</si>
  <si>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</si>
  <si>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</si>
  <si>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</si>
  <si>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</si>
  <si>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</si>
  <si>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</si>
  <si>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</si>
  <si>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</si>
  <si>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</si>
  <si>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</si>
  <si>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</si>
  <si>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</si>
  <si>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</si>
  <si>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</si>
  <si>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</si>
  <si>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</si>
  <si>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</si>
  <si>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</si>
  <si>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</si>
  <si>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</si>
  <si>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</si>
  <si>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</si>
  <si>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</si>
  <si>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</si>
  <si>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</si>
  <si>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</si>
  <si>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</si>
  <si>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</si>
  <si>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</si>
  <si>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</si>
  <si>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</si>
  <si>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</si>
  <si>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</si>
  <si>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</si>
  <si>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</si>
  <si>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</si>
  <si>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</si>
  <si>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</si>
  <si>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</si>
  <si>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</si>
  <si>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</si>
  <si>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</si>
  <si>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</si>
  <si>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</si>
  <si>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</si>
  <si>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</si>
  <si>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</si>
  <si>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</si>
  <si>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</si>
  <si>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</si>
  <si>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</si>
  <si>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</si>
  <si>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</si>
  <si>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</si>
  <si>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</si>
  <si>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</si>
  <si>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</si>
  <si>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</si>
  <si>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</si>
  <si>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</si>
  <si>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</si>
  <si>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</si>
  <si>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</si>
  <si>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</si>
  <si>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</si>
  <si>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</si>
  <si>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</si>
  <si>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</si>
  <si>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</si>
  <si>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</si>
  <si>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</si>
  <si>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</si>
  <si>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</si>
  <si>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</si>
  <si>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</si>
  <si>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</si>
  <si>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</si>
  <si>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</si>
  <si>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</si>
  <si>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</si>
  <si>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</si>
  <si>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</si>
  <si>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</si>
  <si>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</si>
  <si>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</si>
  <si>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</si>
  <si>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</si>
  <si>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</si>
  <si>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</si>
  <si>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</si>
  <si>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</si>
  <si>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</si>
  <si>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</si>
  <si>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</si>
  <si>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</si>
  <si>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</si>
  <si>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</si>
  <si>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</si>
  <si>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</si>
  <si>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</si>
  <si>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</si>
  <si>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</si>
  <si>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</si>
  <si>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</si>
  <si>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</si>
  <si>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</si>
  <si>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</si>
  <si>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</si>
  <si>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</si>
  <si>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</si>
  <si>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</si>
  <si>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</si>
  <si>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</si>
  <si>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</si>
  <si>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</si>
  <si>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</si>
  <si>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</si>
  <si>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</si>
  <si>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</si>
  <si>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</si>
  <si>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</si>
  <si>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</si>
  <si>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</si>
  <si>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</si>
  <si>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</si>
  <si>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</si>
  <si>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</si>
  <si>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</si>
  <si>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</si>
  <si>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</si>
  <si>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</si>
  <si>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</si>
  <si>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</si>
  <si>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</si>
  <si>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</si>
  <si>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</si>
  <si>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</si>
  <si>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</si>
  <si>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</si>
  <si>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</si>
  <si>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</si>
  <si>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</si>
  <si>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</si>
  <si>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</si>
  <si>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</si>
  <si>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</si>
  <si>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</si>
  <si>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</si>
  <si>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</si>
  <si>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</si>
  <si>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</si>
  <si>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</si>
  <si>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</si>
  <si>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</si>
  <si>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</si>
  <si>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</si>
  <si>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</si>
  <si>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</si>
  <si>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</si>
  <si>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</si>
  <si>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</si>
  <si>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</si>
  <si>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</si>
  <si>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</si>
  <si>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</si>
  <si>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</si>
  <si>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</si>
  <si>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</si>
  <si>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</si>
  <si>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</si>
  <si>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</si>
  <si>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</si>
  <si>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</si>
  <si>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</si>
  <si>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</si>
  <si>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</si>
  <si>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</si>
  <si>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</si>
  <si>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</si>
  <si>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</si>
  <si>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</si>
  <si>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</si>
  <si>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</si>
  <si>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</si>
  <si>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</si>
  <si>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</si>
  <si>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</si>
  <si>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</si>
  <si>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</si>
  <si>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</si>
  <si>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</si>
  <si>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</si>
  <si>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</si>
  <si>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</si>
  <si>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</si>
  <si>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</si>
  <si>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</si>
  <si>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</si>
  <si>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</si>
  <si>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</si>
  <si>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</si>
  <si>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</si>
  <si>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</si>
  <si>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</si>
  <si>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</si>
  <si>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</si>
  <si>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</si>
  <si>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</si>
  <si>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</si>
  <si>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</si>
  <si>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</si>
  <si>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</si>
  <si>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</si>
  <si>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</si>
  <si>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</si>
  <si>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</si>
  <si>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</si>
  <si>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</si>
  <si>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</si>
  <si>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</si>
  <si>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</si>
  <si>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</si>
  <si>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</si>
  <si>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</si>
  <si>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</si>
  <si>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</si>
  <si>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</si>
  <si>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</si>
  <si>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</si>
  <si>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</si>
  <si>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</si>
  <si>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</si>
  <si>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</si>
  <si>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</si>
  <si>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</si>
  <si>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</si>
  <si>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</si>
  <si>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</si>
  <si>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</si>
  <si>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</si>
  <si>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</si>
  <si>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</si>
  <si>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</si>
  <si>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</si>
  <si>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</si>
  <si>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</si>
  <si>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</si>
  <si>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</si>
  <si>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</si>
  <si>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</si>
  <si>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</si>
  <si>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</si>
  <si>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</si>
  <si>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</si>
  <si>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</si>
  <si>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</si>
  <si>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</si>
  <si>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</si>
  <si>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</si>
  <si>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</si>
  <si>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</si>
  <si>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</si>
  <si>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</si>
  <si>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</si>
  <si>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</si>
  <si>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</si>
  <si>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</si>
  <si>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</si>
  <si>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</si>
  <si>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</si>
  <si>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</si>
  <si>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</si>
  <si>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</si>
  <si>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</si>
  <si>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</si>
  <si>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</si>
  <si>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</si>
  <si>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</si>
  <si>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</si>
  <si>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</si>
  <si>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</si>
  <si>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</si>
  <si>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</si>
  <si>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</si>
  <si>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</si>
  <si>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</si>
  <si>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</si>
  <si>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</si>
  <si>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</si>
  <si>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</si>
  <si>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</si>
  <si>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</si>
  <si>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</si>
  <si>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</si>
  <si>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</si>
  <si>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</si>
  <si>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</si>
  <si>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</si>
  <si>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</si>
  <si>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</si>
  <si>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</si>
  <si>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</si>
  <si>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</si>
  <si>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</si>
  <si>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</si>
  <si>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</si>
  <si>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</si>
  <si>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</si>
  <si>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</si>
  <si>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</si>
  <si>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</si>
  <si>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</si>
  <si>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</si>
  <si>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</si>
  <si>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</si>
  <si>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</si>
  <si>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</si>
  <si>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</si>
  <si>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</si>
  <si>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</si>
  <si>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</si>
  <si>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</si>
  <si>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</si>
  <si>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</si>
  <si>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</si>
  <si>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</si>
  <si>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</si>
  <si>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</si>
  <si>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</si>
  <si>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</si>
  <si>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</si>
  <si>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</si>
  <si>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</si>
  <si>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</si>
  <si>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</si>
  <si>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</si>
  <si>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</si>
  <si>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</si>
  <si>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</si>
  <si>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</si>
  <si>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</si>
  <si>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</si>
  <si>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</si>
  <si>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</si>
  <si>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</si>
  <si>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</si>
  <si>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</si>
  <si>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</si>
  <si>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</si>
  <si>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</si>
  <si>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</si>
  <si>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</si>
  <si>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</si>
  <si>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</si>
  <si>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</si>
  <si>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</si>
  <si>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</si>
  <si>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</si>
  <si>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</si>
  <si>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</si>
  <si>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</si>
  <si>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</si>
  <si>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</si>
  <si>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</si>
  <si>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</si>
  <si>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</si>
  <si>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</si>
  <si>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</si>
  <si>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</si>
  <si>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</si>
  <si>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</si>
  <si>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</si>
  <si>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</si>
  <si>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</si>
  <si>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</si>
  <si>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</si>
  <si>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</si>
  <si>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</si>
  <si>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</si>
  <si>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</si>
  <si>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</si>
  <si>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</si>
  <si>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</si>
  <si>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</si>
  <si>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</si>
  <si>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</si>
  <si>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</si>
  <si>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</si>
  <si>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</si>
  <si>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</si>
  <si>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</si>
  <si>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</si>
  <si>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</si>
  <si>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</si>
  <si>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</si>
  <si>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</si>
  <si>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</si>
  <si>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</si>
  <si>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</si>
  <si>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</si>
  <si>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</si>
  <si>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</si>
  <si>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</si>
  <si>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</si>
  <si>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</si>
  <si>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</si>
  <si>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</si>
  <si>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</si>
  <si>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</si>
  <si>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</si>
  <si>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</si>
  <si>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</si>
  <si>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</si>
  <si>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</si>
  <si>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</si>
  <si>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</si>
  <si>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</si>
  <si>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</si>
  <si>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</si>
  <si>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</si>
  <si>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</si>
  <si>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</si>
  <si>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</si>
  <si>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</si>
  <si>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</si>
  <si>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</si>
  <si>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</si>
  <si>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</si>
  <si>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</si>
  <si>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</si>
  <si>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</si>
  <si>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</si>
  <si>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</si>
  <si>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</si>
  <si>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</si>
  <si>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</si>
  <si>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</si>
  <si>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</si>
  <si>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</si>
  <si>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</si>
  <si>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</si>
  <si>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</si>
  <si>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</si>
  <si>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</si>
  <si>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</si>
  <si>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</si>
  <si>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</si>
  <si>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</si>
  <si>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</si>
  <si>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</si>
  <si>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</si>
  <si>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</si>
  <si>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</si>
  <si>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</si>
  <si>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</si>
  <si>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</si>
  <si>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</si>
  <si>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</si>
  <si>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</si>
  <si>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</si>
  <si>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</si>
  <si>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</si>
  <si>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</si>
  <si>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</si>
  <si>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</si>
  <si>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</si>
  <si>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</si>
  <si>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</si>
  <si>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</si>
  <si>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</si>
  <si>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</si>
  <si>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</si>
  <si>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</si>
  <si>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</si>
  <si>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</si>
  <si>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</si>
  <si>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</si>
  <si>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</si>
  <si>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</si>
  <si>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</si>
  <si>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</si>
  <si>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</si>
  <si>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</si>
  <si>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</si>
  <si>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</si>
  <si>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</si>
  <si>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</si>
  <si>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</si>
  <si>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</si>
  <si>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</si>
  <si>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</si>
  <si>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</si>
  <si>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</si>
  <si>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</si>
  <si>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</si>
  <si>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</si>
  <si>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</si>
  <si>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</si>
  <si>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</si>
  <si>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</si>
  <si>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</si>
  <si>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</si>
  <si>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</si>
  <si>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</si>
  <si>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</si>
  <si>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</si>
  <si>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</si>
  <si>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</si>
  <si>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</si>
  <si>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</si>
  <si>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</si>
  <si>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</si>
  <si>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</si>
  <si>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</si>
  <si>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</si>
  <si>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</si>
  <si>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</si>
  <si>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</si>
  <si>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</si>
  <si>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</si>
  <si>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</si>
  <si>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</si>
  <si>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</si>
  <si>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</si>
  <si>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</si>
  <si>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</si>
  <si>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</si>
  <si>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</si>
  <si>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</si>
  <si>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</si>
  <si>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</si>
  <si>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</si>
  <si>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</si>
  <si>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</si>
  <si>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</si>
  <si>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</si>
  <si>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</si>
  <si>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</si>
  <si>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</si>
  <si>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</si>
  <si>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</si>
  <si>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</si>
  <si>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</si>
  <si>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</si>
  <si>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</si>
  <si>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</si>
  <si>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</si>
  <si>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</si>
  <si>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</si>
  <si>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</si>
  <si>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</si>
  <si>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</si>
  <si>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</si>
  <si>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</si>
  <si>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</si>
  <si>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</si>
  <si>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</si>
  <si>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</si>
  <si>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</si>
  <si>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</si>
  <si>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</si>
  <si>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</si>
  <si>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</si>
  <si>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</si>
  <si>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</si>
  <si>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</si>
  <si>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</si>
  <si>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</si>
  <si>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</si>
  <si>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</si>
  <si>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</si>
  <si>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</si>
  <si>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</si>
  <si>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</si>
  <si>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</si>
  <si>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</si>
  <si>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</si>
  <si>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</si>
  <si>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</si>
  <si>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</si>
  <si>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</si>
  <si>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</si>
  <si>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</si>
  <si>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</si>
  <si>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</si>
  <si>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</si>
  <si>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</si>
  <si>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</si>
  <si>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</si>
  <si>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</si>
  <si>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</si>
  <si>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</si>
  <si>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</si>
  <si>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</si>
  <si>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</si>
  <si>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</si>
  <si>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</si>
  <si>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</si>
  <si>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</si>
  <si>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</si>
  <si>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</si>
  <si>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</si>
  <si>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</si>
  <si>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</si>
  <si>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</si>
  <si>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</si>
  <si>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</si>
  <si>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</si>
  <si>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</si>
  <si>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</si>
  <si>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</si>
  <si>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</si>
  <si>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</si>
  <si>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</si>
  <si>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</si>
  <si>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</si>
  <si>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</si>
  <si>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</si>
  <si>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</si>
  <si>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</si>
  <si>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</si>
  <si>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</si>
  <si>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</si>
  <si>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</si>
  <si>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</si>
  <si>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</si>
  <si>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</si>
  <si>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</si>
  <si>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</si>
  <si>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</si>
  <si>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</si>
  <si>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</si>
  <si>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</si>
  <si>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</si>
  <si>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</si>
  <si>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</si>
  <si>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</si>
  <si>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</si>
  <si>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</si>
  <si>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</si>
  <si>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</si>
  <si>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</si>
  <si>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</si>
  <si>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</si>
  <si>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</si>
  <si>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</si>
  <si>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</si>
  <si>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</si>
  <si>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</si>
  <si>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</si>
  <si>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</si>
  <si>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</si>
  <si>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</si>
  <si>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</si>
  <si>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</si>
  <si>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</si>
  <si>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</si>
  <si>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</si>
  <si>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</si>
  <si>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</si>
  <si>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</si>
  <si>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</si>
  <si>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</si>
  <si>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</si>
  <si>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</si>
  <si>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</si>
  <si>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</si>
  <si>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</si>
  <si>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</si>
  <si>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</si>
  <si>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</si>
  <si>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</si>
  <si>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</si>
  <si>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</si>
  <si>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</si>
  <si>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</si>
  <si>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</si>
  <si>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</si>
  <si>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</si>
  <si>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</si>
  <si>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</si>
  <si>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</si>
  <si>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</si>
  <si>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</si>
  <si>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</si>
  <si>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</si>
  <si>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</si>
  <si>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</si>
  <si>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</si>
  <si>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</si>
  <si>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</si>
  <si>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</si>
  <si>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</si>
  <si>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</si>
  <si>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</si>
  <si>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</si>
  <si>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</si>
  <si>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</si>
  <si>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</si>
  <si>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</si>
  <si>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</si>
  <si>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</si>
  <si>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</si>
  <si>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</si>
  <si>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</si>
  <si>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</si>
  <si>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</si>
  <si>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</si>
  <si>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</si>
  <si>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</si>
  <si>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</si>
  <si>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</si>
  <si>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</si>
  <si>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</si>
  <si>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</si>
  <si>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</si>
  <si>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</si>
  <si>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</si>
  <si>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</si>
  <si>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</si>
  <si>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</si>
  <si>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</si>
  <si>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</si>
  <si>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</si>
  <si>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</si>
  <si>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</si>
  <si>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</si>
  <si>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</si>
  <si>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</si>
  <si>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</si>
  <si>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</si>
  <si>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</si>
  <si>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</si>
  <si>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</si>
  <si>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</si>
  <si>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</si>
  <si>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</si>
  <si>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</si>
  <si>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</si>
  <si>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</si>
  <si>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</si>
  <si>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</si>
  <si>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</si>
  <si>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</si>
  <si>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</si>
  <si>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</si>
  <si>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</si>
  <si>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</si>
  <si>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</si>
  <si>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</si>
  <si>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</si>
  <si>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</si>
  <si>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</si>
  <si>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</si>
  <si>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</si>
  <si>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</si>
  <si>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</si>
  <si>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</si>
  <si>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</si>
  <si>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</si>
  <si>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</si>
  <si>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</si>
  <si>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</si>
  <si>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</si>
  <si>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</si>
  <si>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</si>
  <si>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</si>
  <si>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</si>
  <si>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</si>
  <si>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</si>
  <si>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</si>
  <si>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</si>
  <si>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</si>
  <si>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</si>
  <si>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</si>
  <si>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</si>
  <si>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</si>
  <si>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</si>
  <si>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</si>
  <si>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</si>
  <si>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</si>
  <si>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</si>
  <si>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</si>
  <si>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</si>
  <si>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</si>
  <si>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</si>
  <si>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</si>
  <si>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</si>
  <si>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</si>
  <si>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</si>
  <si>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</si>
  <si>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</si>
  <si>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</si>
  <si>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</si>
  <si>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</si>
  <si>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</si>
  <si>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</si>
  <si>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</si>
  <si>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</si>
  <si>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</si>
  <si>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</si>
  <si>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</si>
  <si>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</si>
  <si>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</si>
  <si>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</si>
  <si>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</si>
  <si>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</si>
  <si>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</si>
  <si>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</si>
  <si>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</si>
  <si>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</si>
  <si>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</si>
  <si>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</si>
  <si>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</si>
  <si>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</si>
  <si>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</si>
  <si>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</si>
  <si>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</si>
  <si>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</si>
  <si>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</si>
  <si>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</si>
  <si>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</si>
  <si>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</si>
  <si>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</si>
  <si>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</si>
  <si>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</si>
  <si>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</si>
  <si>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</si>
  <si>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</si>
  <si>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</si>
  <si>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</si>
  <si>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</si>
  <si>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</si>
  <si>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</si>
  <si>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</si>
  <si>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</si>
  <si>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</si>
  <si>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</si>
  <si>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</si>
  <si>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</si>
  <si>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</si>
  <si>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</si>
  <si>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</si>
  <si>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</si>
  <si>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</si>
  <si>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</si>
  <si>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</si>
  <si>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</si>
  <si>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</si>
  <si>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</si>
  <si>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</si>
  <si>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</si>
  <si>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</si>
  <si>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</si>
  <si>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</si>
  <si>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</si>
  <si>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</si>
  <si>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</si>
  <si>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</si>
  <si>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</si>
  <si>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</si>
  <si>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</si>
  <si>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</si>
  <si>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</si>
  <si>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</si>
  <si>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</si>
  <si>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</si>
  <si>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</si>
  <si>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</si>
  <si>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</si>
  <si>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</si>
  <si>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</si>
  <si>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</si>
  <si>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</si>
  <si>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</si>
  <si>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</si>
  <si>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</si>
  <si>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</si>
  <si>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</si>
  <si>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</si>
  <si>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</si>
  <si>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</si>
  <si>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</si>
  <si>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</si>
  <si>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</si>
  <si>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</si>
  <si>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</si>
  <si>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</si>
  <si>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</si>
  <si>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</si>
  <si>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</si>
  <si>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</si>
  <si>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</si>
  <si>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</si>
  <si>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</si>
  <si>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</si>
  <si>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</si>
  <si>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</si>
  <si>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</si>
  <si>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</si>
  <si>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</si>
  <si>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</si>
  <si>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</si>
  <si>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</si>
  <si>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</si>
  <si>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</si>
  <si>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</si>
  <si>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</si>
  <si>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</si>
  <si>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</si>
  <si>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</si>
  <si>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</si>
  <si>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</si>
  <si>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</si>
  <si>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</si>
  <si>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</si>
  <si>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</si>
  <si>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</si>
  <si>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</si>
  <si>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</si>
  <si>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</si>
  <si>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</si>
  <si>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</si>
  <si>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</si>
  <si>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</si>
  <si>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</si>
  <si>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</si>
  <si>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</si>
  <si>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</si>
  <si>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</si>
  <si>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</si>
  <si>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</si>
  <si>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</si>
  <si>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</si>
  <si>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</si>
  <si>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</si>
  <si>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</si>
  <si>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</si>
  <si>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</si>
  <si>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</si>
  <si>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</si>
  <si>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</si>
  <si>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</si>
  <si>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</si>
  <si>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</si>
  <si>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</si>
  <si>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</si>
  <si>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</si>
  <si>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</si>
  <si>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</si>
  <si>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</si>
  <si>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</si>
  <si>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</si>
  <si>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</si>
  <si>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</si>
  <si>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</si>
  <si>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</si>
  <si>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</si>
  <si>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</si>
  <si>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</si>
  <si>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</si>
  <si>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</si>
  <si>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</si>
  <si>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</si>
  <si>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</si>
  <si>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</si>
  <si>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</si>
  <si>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</si>
  <si>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</si>
  <si>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</si>
  <si>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</si>
  <si>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</si>
  <si>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</si>
  <si>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</si>
  <si>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</si>
  <si>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</si>
  <si>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</si>
  <si>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</si>
  <si>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</si>
  <si>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</si>
  <si>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</si>
  <si>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</si>
  <si>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</si>
  <si>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</si>
  <si>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</si>
  <si>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</si>
  <si>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</si>
  <si>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</si>
  <si>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</si>
  <si>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</si>
  <si>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</si>
  <si>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</si>
  <si>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</si>
  <si>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</si>
  <si>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</si>
  <si>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</si>
  <si>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</si>
  <si>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</si>
  <si>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</si>
  <si>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</si>
  <si>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</si>
  <si>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</si>
  <si>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</si>
  <si>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</si>
  <si>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</si>
  <si>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</si>
  <si>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</si>
  <si>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</si>
  <si>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</si>
  <si>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</si>
  <si>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</si>
  <si>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</si>
  <si>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</si>
  <si>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</si>
  <si>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</si>
  <si>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</si>
  <si>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</si>
  <si>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</si>
  <si>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</si>
  <si>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</si>
  <si>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</si>
  <si>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</si>
  <si>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</si>
  <si>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</si>
  <si>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</si>
  <si>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</si>
  <si>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</si>
  <si>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</si>
  <si>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</si>
  <si>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</si>
  <si>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</si>
  <si>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</si>
  <si>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</si>
  <si>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</si>
  <si>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</si>
  <si>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</si>
  <si>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</si>
  <si>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</si>
  <si>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</si>
  <si>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</si>
  <si>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</si>
  <si>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</si>
  <si>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</si>
  <si>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</si>
  <si>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</si>
  <si>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</si>
  <si>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</si>
  <si>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</si>
  <si>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</si>
  <si>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</si>
  <si>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</si>
  <si>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</si>
  <si>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</si>
  <si>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</si>
  <si>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</si>
  <si>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</si>
  <si>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</si>
  <si>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</si>
  <si>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</si>
  <si>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</si>
  <si>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</si>
  <si>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</si>
  <si>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</si>
  <si>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</si>
  <si>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</si>
  <si>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</si>
  <si>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</si>
  <si>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</si>
  <si>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</si>
  <si>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</si>
  <si>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</si>
  <si>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</si>
  <si>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</si>
  <si>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</si>
  <si>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</si>
  <si>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</si>
  <si>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</si>
  <si>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</si>
  <si>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</si>
  <si>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</si>
  <si>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</si>
  <si>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</si>
  <si>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</si>
  <si>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</si>
  <si>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</si>
  <si>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</si>
  <si>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</si>
  <si>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</si>
  <si>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</si>
  <si>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</si>
  <si>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</si>
  <si>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</si>
  <si>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</si>
  <si>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</si>
  <si>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</si>
  <si>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</si>
  <si>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</si>
  <si>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</si>
  <si>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</si>
  <si>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</si>
  <si>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</si>
  <si>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</si>
  <si>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</si>
  <si>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</si>
  <si>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</si>
  <si>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</si>
  <si>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</si>
  <si>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</si>
  <si>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</si>
  <si>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</si>
  <si>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</si>
  <si>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</si>
  <si>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</si>
  <si>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</si>
  <si>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</si>
  <si>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</si>
  <si>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</si>
  <si>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</si>
  <si>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</si>
  <si>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</si>
  <si>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</si>
  <si>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</si>
  <si>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</si>
  <si>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</si>
  <si>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</si>
  <si>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</si>
  <si>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</si>
  <si>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</si>
  <si>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</si>
  <si>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</si>
  <si>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</si>
  <si>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</si>
  <si>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</si>
  <si>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</si>
  <si>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</si>
  <si>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</si>
  <si>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</si>
  <si>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</si>
  <si>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</si>
  <si>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</si>
  <si>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</si>
  <si>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</si>
  <si>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</si>
  <si>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</si>
  <si>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</si>
  <si>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</si>
  <si>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</si>
  <si>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</si>
  <si>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</si>
  <si>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</si>
  <si>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</si>
  <si>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</si>
  <si>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</si>
  <si>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</si>
  <si>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</si>
  <si>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</si>
  <si>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</si>
  <si>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</si>
  <si>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</si>
  <si>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</si>
  <si>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</si>
  <si>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</si>
  <si>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</si>
  <si>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</si>
  <si>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</si>
  <si>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</si>
  <si>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</si>
  <si>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</si>
  <si>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</si>
  <si>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</si>
  <si>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</si>
  <si>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</si>
  <si>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</si>
  <si>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</si>
  <si>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</si>
  <si>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</si>
  <si>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</si>
  <si>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</si>
  <si>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</si>
  <si>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</si>
  <si>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</si>
  <si>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</si>
  <si>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</si>
  <si>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</si>
  <si>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</si>
  <si>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</si>
  <si>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</si>
  <si>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</si>
  <si>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</si>
  <si>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</si>
  <si>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</si>
  <si>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</si>
  <si>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</si>
  <si>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</si>
  <si>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</si>
  <si>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</si>
  <si>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</si>
  <si>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</si>
  <si>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</si>
  <si>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</si>
  <si>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</si>
  <si>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</si>
  <si>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</si>
  <si>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</si>
  <si>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</si>
  <si>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</si>
  <si>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</si>
  <si>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</si>
  <si>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</si>
  <si>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</si>
  <si>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</si>
  <si>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</si>
  <si>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</si>
  <si>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</si>
  <si>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</si>
  <si>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</si>
  <si>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</si>
  <si>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</si>
  <si>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</si>
  <si>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</si>
  <si>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</si>
  <si>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</si>
  <si>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</si>
  <si>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</si>
  <si>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</si>
  <si>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</si>
  <si>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</si>
  <si>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</si>
  <si>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</si>
  <si>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</si>
  <si>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</si>
  <si>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</si>
  <si>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</si>
  <si>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</si>
  <si>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</si>
  <si>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</si>
  <si>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</si>
  <si>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</si>
  <si>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</si>
  <si>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</si>
  <si>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</si>
  <si>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</si>
  <si>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</si>
  <si>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</si>
  <si>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</si>
  <si>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</si>
  <si>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</si>
  <si>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</si>
  <si>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</si>
  <si>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</si>
  <si>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</si>
  <si>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</si>
  <si>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</si>
  <si>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</si>
  <si>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</si>
  <si>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</si>
  <si>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</si>
  <si>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</si>
  <si>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</si>
  <si>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</si>
  <si>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</si>
  <si>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</si>
  <si>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</si>
  <si>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</si>
  <si>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</si>
  <si>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</si>
  <si>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</si>
  <si>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</si>
  <si>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</si>
  <si>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</si>
  <si>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</si>
  <si>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</si>
  <si>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</si>
  <si>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</si>
  <si>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</si>
  <si>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</si>
  <si>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</si>
  <si>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</si>
  <si>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</si>
  <si>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</si>
  <si>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</si>
  <si>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</si>
  <si>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</si>
  <si>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</si>
  <si>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</si>
  <si>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</si>
  <si>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</si>
  <si>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</si>
  <si>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</si>
  <si>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</si>
  <si>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</si>
  <si>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</si>
  <si>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</si>
  <si>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</si>
  <si>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</si>
  <si>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</si>
  <si>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</si>
  <si>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</si>
  <si>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</si>
  <si>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</si>
  <si>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</si>
  <si>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</si>
  <si>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</si>
  <si>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</si>
  <si>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</si>
  <si>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</si>
  <si>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</si>
  <si>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</si>
  <si>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</si>
  <si>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</si>
  <si>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</si>
  <si>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</si>
  <si>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</si>
  <si>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</si>
  <si>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</si>
  <si>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</si>
  <si>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</si>
  <si>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</si>
  <si>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</si>
  <si>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</si>
  <si>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</si>
  <si>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</si>
  <si>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</si>
  <si>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</si>
  <si>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</si>
  <si>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</si>
  <si>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</si>
  <si>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</si>
  <si>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</si>
  <si>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</si>
  <si>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</si>
  <si>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</si>
  <si>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</si>
  <si>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</si>
  <si>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</si>
  <si>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</si>
  <si>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</si>
  <si>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</si>
  <si>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</si>
  <si>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</si>
  <si>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</si>
  <si>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</si>
  <si>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</si>
  <si>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</si>
  <si>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</si>
  <si>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</si>
  <si>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</si>
  <si>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</si>
  <si>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</si>
  <si>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</si>
  <si>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</si>
  <si>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</si>
  <si>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</si>
  <si>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</si>
  <si>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</si>
  <si>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</si>
  <si>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</si>
  <si>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</si>
  <si>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</si>
  <si>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</si>
  <si>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</si>
  <si>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</si>
  <si>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</si>
  <si>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</si>
  <si>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</si>
  <si>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</si>
  <si>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</si>
  <si>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</si>
  <si>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</si>
  <si>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</si>
  <si>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</si>
  <si>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</si>
  <si>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</si>
  <si>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</si>
  <si>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</si>
  <si>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</si>
  <si>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</si>
  <si>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</si>
  <si>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</si>
  <si>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</si>
  <si>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</si>
  <si>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</si>
  <si>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</si>
  <si>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</si>
  <si>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</si>
  <si>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</si>
  <si>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</si>
  <si>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</si>
  <si>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</si>
  <si>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</si>
  <si>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</si>
  <si>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</si>
  <si>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</si>
  <si>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</si>
  <si>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</si>
  <si>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</si>
  <si>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</si>
  <si>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</si>
  <si>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</si>
  <si>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</si>
  <si>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</si>
  <si>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</si>
  <si>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</si>
  <si>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</si>
  <si>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</si>
  <si>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</si>
  <si>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</si>
  <si>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</si>
  <si>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</si>
  <si>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</si>
  <si>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</si>
  <si>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</si>
  <si>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</si>
  <si>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</si>
  <si>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</si>
  <si>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</si>
  <si>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</si>
  <si>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</si>
  <si>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</si>
  <si>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</si>
  <si>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</si>
  <si>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</si>
  <si>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</si>
  <si>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</si>
  <si>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</si>
  <si>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</si>
  <si>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</si>
  <si>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</si>
  <si>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</si>
  <si>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</si>
  <si>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</si>
  <si>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</si>
  <si>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</si>
  <si>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</si>
  <si>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</si>
  <si>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</si>
  <si>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</si>
  <si>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</si>
  <si>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</si>
  <si>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</si>
  <si>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</si>
  <si>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</si>
  <si>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</si>
  <si>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</si>
  <si>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</si>
  <si>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</si>
  <si>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</si>
  <si>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</si>
  <si>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</si>
  <si>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</si>
  <si>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</si>
  <si>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</si>
  <si>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</si>
  <si>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</si>
  <si>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</si>
  <si>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</si>
  <si>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</si>
  <si>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</si>
  <si>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</si>
  <si>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</si>
  <si>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</si>
  <si>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</si>
  <si>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</si>
  <si>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</si>
  <si>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</si>
  <si>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</si>
  <si>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</si>
  <si>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</si>
  <si>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</si>
  <si>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</si>
  <si>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</si>
  <si>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</si>
  <si>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</si>
  <si>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</si>
  <si>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</si>
  <si>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</si>
  <si>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</si>
  <si>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</si>
  <si>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</si>
  <si>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</si>
  <si>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</si>
  <si>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</si>
  <si>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</si>
  <si>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</si>
  <si>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</si>
  <si>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</si>
  <si>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</si>
  <si>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</si>
  <si>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</si>
  <si>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</si>
  <si>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</si>
  <si>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</si>
  <si>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</si>
  <si>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</si>
  <si>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</si>
  <si>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</si>
  <si>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</si>
  <si>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</si>
  <si>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</si>
  <si>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</si>
  <si>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</si>
  <si>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</si>
  <si>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</si>
  <si>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</si>
  <si>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</si>
  <si>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</si>
  <si>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</si>
  <si>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</si>
  <si>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</si>
  <si>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</si>
  <si>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</si>
  <si>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</si>
  <si>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</si>
  <si>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</si>
  <si>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</si>
  <si>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</si>
  <si>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</si>
  <si>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</si>
  <si>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</si>
  <si>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</si>
  <si>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</si>
  <si>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</si>
  <si>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</si>
  <si>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</si>
  <si>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</si>
  <si>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</si>
  <si>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</si>
  <si>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</si>
  <si>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</si>
  <si>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</si>
  <si>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</si>
  <si>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</si>
  <si>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</si>
  <si>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</si>
  <si>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</si>
  <si>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</si>
  <si>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</si>
  <si>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</si>
  <si>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</si>
  <si>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</si>
  <si>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</si>
  <si>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</si>
  <si>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</si>
  <si>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</si>
  <si>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</si>
  <si>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</si>
  <si>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</si>
  <si>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</si>
  <si>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</si>
  <si>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</si>
  <si>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</si>
  <si>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</si>
  <si>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</si>
  <si>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</si>
  <si>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</si>
  <si>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</si>
  <si>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</si>
  <si>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</si>
  <si>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</si>
  <si>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</si>
  <si>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</si>
  <si>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</si>
  <si>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</si>
  <si>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</si>
  <si>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</si>
  <si>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</si>
  <si>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</si>
  <si>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</si>
  <si>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</si>
  <si>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</si>
  <si>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</si>
  <si>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</si>
  <si>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</si>
  <si>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</si>
  <si>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</si>
  <si>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</si>
  <si>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</si>
  <si>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</si>
  <si>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</si>
  <si>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</si>
  <si>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</si>
  <si>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</si>
  <si>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</si>
  <si>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</si>
  <si>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</si>
  <si>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</si>
  <si>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</si>
  <si>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</si>
  <si>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</si>
  <si>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</si>
  <si>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</si>
  <si>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</si>
  <si>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</si>
  <si>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</si>
  <si>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</si>
  <si>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</si>
  <si>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</si>
  <si>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</si>
  <si>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</si>
  <si>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</si>
  <si>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</si>
  <si>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</si>
  <si>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</si>
  <si>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</si>
  <si>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</si>
  <si>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</si>
  <si>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</si>
  <si>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</si>
  <si>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</si>
  <si>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</si>
  <si>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</si>
  <si>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</si>
  <si>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</si>
  <si>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</si>
  <si>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</si>
  <si>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</si>
  <si>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</si>
  <si>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</si>
  <si>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</si>
  <si>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</si>
  <si>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</si>
  <si>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</si>
  <si>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</si>
  <si>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</si>
  <si>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</si>
  <si>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</si>
  <si>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</si>
  <si>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</si>
  <si>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</si>
  <si>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</si>
  <si>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</si>
  <si>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</si>
  <si>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</si>
  <si>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</si>
  <si>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</si>
  <si>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</si>
  <si>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</si>
  <si>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</si>
  <si>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</si>
  <si>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</si>
  <si>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</si>
  <si>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</si>
  <si>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</si>
  <si>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</si>
  <si>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</si>
  <si>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</si>
  <si>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</si>
  <si>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</si>
  <si>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</si>
  <si>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</si>
  <si>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</si>
  <si>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</si>
  <si>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</si>
  <si>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</si>
  <si>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</si>
  <si>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</si>
  <si>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</si>
  <si>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</si>
  <si>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</si>
  <si>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</si>
  <si>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</si>
  <si>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</si>
  <si>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</si>
  <si>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</si>
  <si>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</si>
  <si>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</si>
  <si>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</si>
  <si>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</si>
  <si>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</si>
  <si>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</si>
  <si>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</si>
  <si>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</si>
  <si>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</si>
  <si>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</si>
  <si>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</si>
  <si>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</si>
  <si>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</si>
  <si>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</si>
  <si>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</si>
  <si>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</si>
  <si>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</si>
  <si>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</si>
  <si>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</si>
  <si>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</si>
  <si>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</si>
  <si>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</si>
  <si>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</si>
  <si>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</si>
  <si>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</si>
  <si>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</si>
  <si>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</si>
  <si>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</si>
  <si>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</si>
  <si>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</si>
  <si>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</si>
  <si>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</si>
  <si>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</si>
  <si>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</si>
  <si>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</si>
  <si>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</si>
  <si>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</si>
  <si>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</si>
  <si>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</si>
  <si>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</si>
  <si>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</si>
  <si>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</si>
  <si>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</si>
  <si>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</si>
  <si>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</si>
  <si>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</si>
  <si>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</si>
  <si>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</si>
  <si>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</si>
  <si>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</si>
  <si>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</si>
  <si>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</si>
  <si>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</si>
  <si>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</si>
  <si>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</si>
  <si>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</si>
  <si>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</si>
  <si>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</si>
  <si>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</si>
  <si>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</si>
  <si>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</si>
  <si>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</si>
  <si>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</si>
  <si>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</si>
  <si>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</si>
  <si>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</si>
  <si>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</si>
  <si>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</si>
  <si>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</si>
  <si>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</si>
  <si>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</si>
  <si>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</si>
  <si>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</si>
  <si>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</si>
  <si>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</si>
  <si>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</si>
  <si>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</si>
  <si>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</si>
  <si>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</si>
  <si>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</si>
  <si>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</si>
  <si>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</si>
  <si>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</si>
  <si>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</si>
  <si>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</si>
  <si>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</si>
  <si>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</si>
  <si>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</si>
  <si>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</si>
  <si>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</si>
  <si>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</si>
  <si>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</si>
  <si>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</si>
  <si>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</si>
  <si>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</si>
  <si>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</si>
  <si>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</si>
  <si>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</si>
  <si>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</si>
  <si>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</si>
  <si>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</si>
  <si>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</si>
  <si>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</si>
  <si>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</si>
  <si>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</si>
  <si>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</si>
  <si>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</si>
  <si>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</si>
  <si>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</si>
  <si>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</si>
  <si>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</si>
  <si>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</si>
  <si>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</si>
  <si>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</si>
  <si>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</si>
  <si>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</si>
  <si>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</si>
  <si>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</si>
  <si>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</si>
  <si>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</si>
  <si>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</si>
  <si>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</si>
  <si>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</si>
  <si>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</si>
  <si>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</si>
  <si>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</si>
  <si>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</si>
  <si>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</si>
  <si>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</si>
  <si>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</si>
  <si>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</si>
  <si>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</si>
  <si>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</si>
  <si>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</si>
  <si>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</si>
  <si>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</si>
  <si>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</si>
  <si>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</si>
  <si>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</si>
  <si>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</si>
  <si>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</si>
  <si>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</si>
  <si>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</si>
  <si>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</si>
  <si>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</si>
  <si>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</si>
  <si>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</si>
  <si>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</si>
  <si>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</si>
  <si>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</si>
  <si>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</si>
  <si>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</si>
  <si>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</si>
  <si>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</si>
  <si>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</si>
  <si>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</si>
  <si>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</si>
  <si>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</si>
  <si>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</si>
  <si>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</si>
  <si>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</si>
  <si>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</si>
  <si>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</si>
  <si>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</si>
  <si>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</si>
  <si>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</si>
  <si>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</si>
  <si>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</si>
  <si>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</si>
  <si>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</si>
  <si>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</si>
  <si>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</si>
  <si>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</si>
  <si>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</si>
  <si>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</si>
  <si>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</si>
  <si>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</si>
  <si>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</si>
  <si>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</si>
  <si>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</si>
  <si>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</si>
  <si>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</si>
  <si>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</si>
  <si>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</si>
  <si>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</si>
  <si>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</si>
  <si>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</si>
  <si>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</si>
  <si>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</si>
  <si>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</si>
  <si>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</si>
  <si>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</si>
  <si>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</si>
  <si>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</si>
  <si>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</si>
  <si>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</si>
  <si>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</si>
  <si>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</si>
  <si>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</si>
  <si>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</si>
  <si>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</si>
  <si>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</si>
  <si>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</si>
  <si>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</si>
  <si>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</si>
  <si>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</si>
  <si>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</si>
  <si>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</si>
  <si>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</si>
  <si>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</si>
  <si>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</si>
  <si>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</si>
  <si>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</si>
  <si>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</si>
  <si>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</si>
  <si>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</si>
  <si>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</si>
  <si>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</si>
  <si>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</si>
  <si>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</si>
  <si>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</si>
  <si>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</si>
  <si>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</si>
  <si>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</si>
  <si>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</si>
  <si>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</si>
  <si>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</si>
  <si>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</si>
  <si>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</si>
  <si>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</si>
  <si>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</si>
  <si>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</si>
  <si>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</si>
  <si>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</si>
  <si>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</si>
  <si>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</si>
  <si>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</si>
  <si>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</si>
  <si>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</si>
  <si>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</si>
  <si>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</si>
  <si>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</si>
  <si>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</si>
  <si>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</si>
  <si>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</si>
  <si>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</si>
  <si>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</si>
  <si>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</si>
  <si>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</si>
  <si>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</si>
  <si>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</si>
  <si>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</si>
  <si>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</si>
  <si>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</si>
  <si>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</si>
  <si>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</si>
  <si>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</si>
  <si>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</si>
  <si>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</si>
  <si>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</si>
  <si>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</si>
  <si>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</si>
  <si>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</si>
  <si>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</si>
  <si>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</si>
  <si>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</si>
  <si>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</si>
  <si>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</si>
  <si>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</si>
  <si>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</si>
  <si>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</si>
  <si>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</si>
  <si>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</si>
  <si>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</si>
  <si>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</si>
  <si>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</si>
  <si>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</si>
  <si>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</si>
  <si>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</si>
  <si>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</si>
  <si>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</si>
  <si>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</si>
  <si>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</si>
  <si>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</si>
  <si>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</si>
  <si>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</si>
  <si>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</si>
  <si>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</si>
  <si>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</si>
  <si>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</si>
  <si>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</si>
  <si>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</si>
  <si>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</si>
  <si>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</si>
  <si>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</si>
  <si>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</si>
  <si>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</si>
  <si>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</si>
  <si>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</si>
  <si>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</si>
  <si>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</si>
  <si>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</si>
  <si>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</si>
  <si>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</si>
  <si>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</si>
  <si>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</si>
  <si>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</si>
  <si>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</si>
  <si>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</si>
  <si>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</si>
  <si>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</si>
  <si>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</si>
  <si>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</si>
  <si>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</si>
  <si>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</si>
  <si>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</si>
  <si>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</si>
  <si>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</si>
  <si>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</si>
  <si>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</si>
  <si>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</si>
  <si>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</si>
  <si>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</si>
  <si>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</si>
  <si>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</si>
  <si>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</si>
  <si>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</si>
  <si>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</si>
  <si>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</si>
  <si>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</si>
  <si>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</si>
  <si>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</si>
  <si>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</si>
  <si>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</si>
  <si>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</si>
  <si>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</si>
  <si>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</si>
  <si>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</si>
  <si>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</si>
  <si>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</si>
  <si>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</si>
  <si>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</si>
  <si>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</si>
  <si>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</si>
  <si>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</si>
  <si>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</si>
  <si>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</si>
  <si>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</si>
  <si>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</si>
  <si>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</si>
  <si>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</si>
  <si>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</si>
  <si>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</si>
  <si>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</si>
  <si>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</si>
  <si>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</si>
  <si>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</si>
  <si>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</si>
  <si>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</si>
  <si>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</si>
  <si>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</si>
  <si>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</si>
  <si>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</si>
  <si>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</si>
  <si>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</si>
  <si>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</si>
  <si>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</si>
  <si>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</si>
  <si>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</si>
  <si>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</si>
  <si>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</si>
  <si>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</si>
  <si>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</si>
  <si>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</si>
  <si>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</si>
  <si>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</si>
  <si>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</si>
  <si>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</si>
  <si>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</si>
  <si>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</si>
  <si>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</si>
  <si>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</si>
  <si>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</si>
  <si>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</si>
  <si>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</si>
  <si>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</si>
  <si>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</si>
  <si>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</si>
  <si>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</si>
  <si>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</si>
  <si>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</si>
  <si>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</si>
  <si>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</si>
  <si>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</si>
  <si>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</si>
  <si>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</si>
  <si>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</si>
  <si>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</si>
  <si>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</si>
  <si>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</si>
  <si>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</si>
  <si>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</si>
  <si>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</si>
  <si>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</si>
  <si>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</si>
  <si>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</si>
  <si>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</si>
  <si>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</si>
  <si>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</si>
  <si>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</si>
  <si>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</si>
  <si>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</si>
  <si>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</si>
  <si>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</si>
  <si>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</si>
  <si>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</si>
  <si>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</si>
  <si>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</si>
  <si>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</si>
  <si>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</si>
  <si>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</si>
  <si>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</si>
  <si>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</si>
  <si>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</si>
  <si>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</si>
  <si>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</si>
  <si>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</si>
  <si>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</si>
  <si>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</si>
  <si>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</si>
  <si>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</si>
  <si>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</si>
  <si>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</si>
  <si>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</si>
  <si>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</si>
  <si>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</si>
  <si>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</si>
  <si>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</si>
  <si>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</si>
  <si>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</si>
  <si>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</si>
  <si>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</si>
  <si>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</si>
  <si>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</si>
  <si>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</si>
  <si>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</si>
  <si>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</si>
  <si>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</si>
  <si>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</si>
  <si>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</si>
  <si>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</si>
  <si>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</si>
  <si>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</si>
  <si>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</si>
  <si>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</si>
  <si>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</si>
  <si>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</si>
  <si>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</si>
  <si>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</si>
  <si>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</si>
  <si>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</si>
  <si>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</si>
  <si>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</si>
  <si>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</si>
  <si>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</si>
  <si>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</si>
  <si>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</si>
  <si>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</si>
  <si>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</si>
  <si>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</si>
  <si>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</si>
  <si>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</si>
  <si>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</si>
  <si>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</si>
  <si>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</si>
  <si>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</si>
  <si>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</si>
  <si>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</si>
  <si>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</si>
  <si>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</si>
  <si>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</si>
  <si>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</si>
  <si>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</si>
  <si>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</si>
  <si>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</si>
  <si>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</si>
  <si>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</si>
  <si>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</si>
  <si>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</si>
  <si>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</si>
  <si>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</si>
  <si>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</si>
  <si>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</si>
  <si>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</si>
  <si>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</si>
  <si>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</si>
  <si>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</si>
  <si>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</si>
  <si>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</si>
  <si>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</si>
  <si>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</si>
  <si>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</si>
  <si>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</si>
  <si>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</si>
  <si>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</si>
  <si>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</si>
  <si>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</si>
  <si>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</si>
  <si>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</si>
  <si>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</si>
  <si>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</si>
  <si>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</si>
  <si>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</si>
  <si>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</si>
  <si>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</si>
  <si>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</si>
  <si>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</si>
  <si>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</si>
  <si>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</si>
  <si>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</si>
  <si>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</si>
  <si>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</si>
  <si>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</si>
  <si>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</si>
  <si>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</si>
  <si>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</si>
  <si>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</si>
  <si>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</si>
  <si>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</si>
  <si>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</si>
  <si>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</si>
  <si>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</si>
  <si>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</si>
  <si>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</si>
  <si>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</si>
  <si>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</si>
  <si>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</si>
  <si>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</si>
  <si>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</si>
  <si>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</si>
  <si>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</si>
  <si>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</si>
  <si>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</si>
  <si>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</si>
  <si>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</si>
  <si>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</si>
  <si>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</si>
  <si>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</si>
  <si>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</si>
  <si>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</si>
  <si>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</si>
  <si>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</si>
  <si>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</si>
  <si>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</si>
  <si>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</si>
  <si>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</si>
  <si>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</si>
  <si>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</si>
  <si>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</si>
  <si>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</si>
  <si>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</si>
  <si>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</si>
  <si>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</si>
  <si>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</si>
  <si>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</si>
  <si>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</si>
  <si>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</si>
  <si>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</si>
  <si>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</si>
  <si>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</si>
  <si>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</si>
  <si>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</si>
  <si>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</si>
  <si>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</si>
  <si>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</si>
  <si>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</si>
  <si>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</si>
  <si>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</si>
  <si>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</si>
  <si>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</si>
  <si>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</si>
  <si>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</si>
  <si>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</si>
  <si>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</si>
  <si>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</si>
  <si>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</si>
  <si>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</si>
  <si>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</si>
  <si>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</si>
  <si>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</si>
  <si>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</si>
  <si>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</si>
  <si>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</si>
  <si>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</si>
  <si>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</si>
  <si>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</si>
  <si>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</si>
  <si>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</si>
  <si>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</si>
  <si>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</si>
  <si>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</si>
  <si>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</si>
  <si>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</si>
  <si>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</si>
  <si>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</si>
  <si>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</si>
  <si>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</si>
  <si>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</si>
  <si>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</si>
  <si>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</si>
  <si>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</si>
  <si>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</si>
  <si>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</si>
  <si>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</si>
  <si>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</si>
  <si>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</si>
  <si>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</si>
  <si>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</si>
  <si>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</si>
  <si>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</si>
  <si>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</si>
  <si>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</si>
  <si>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</si>
  <si>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</si>
  <si>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</si>
  <si>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</si>
  <si>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</si>
  <si>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</si>
  <si>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</si>
  <si>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</si>
  <si>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</si>
  <si>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</si>
  <si>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</si>
  <si>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</si>
  <si>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</si>
  <si>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</si>
  <si>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</si>
  <si>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</si>
  <si>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</si>
  <si>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</si>
  <si>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</si>
  <si>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</si>
  <si>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</si>
  <si>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</si>
  <si>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</si>
  <si>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</si>
  <si>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</si>
  <si>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</si>
  <si>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</si>
  <si>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</si>
  <si>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</si>
  <si>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</si>
  <si>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</si>
  <si>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</si>
  <si>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</si>
  <si>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</si>
  <si>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</si>
  <si>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</si>
  <si>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</si>
  <si>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</si>
  <si>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</si>
  <si>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</si>
  <si>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</si>
  <si>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</si>
  <si>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</si>
  <si>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</si>
  <si>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</si>
  <si>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</si>
  <si>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</si>
  <si>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</si>
  <si>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</si>
  <si>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</si>
  <si>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</si>
  <si>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</si>
  <si>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</si>
  <si>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</si>
  <si>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</si>
  <si>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</si>
  <si>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</si>
  <si>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</si>
  <si>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</si>
  <si>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</si>
  <si>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</si>
  <si>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</si>
  <si>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</si>
  <si>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</si>
  <si>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</si>
  <si>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</si>
  <si>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</si>
  <si>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</si>
  <si>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</si>
  <si>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</si>
  <si>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</si>
  <si>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</si>
  <si>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</si>
  <si>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</si>
  <si>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</si>
  <si>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</si>
  <si>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</si>
  <si>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</si>
  <si>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</si>
  <si>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</si>
  <si>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</si>
  <si>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</si>
  <si>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</si>
  <si>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</si>
  <si>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</si>
  <si>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</si>
  <si>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</si>
  <si>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</si>
  <si>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</si>
  <si>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</si>
  <si>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</si>
  <si>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</si>
  <si>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</si>
  <si>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</si>
  <si>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</si>
  <si>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</si>
  <si>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</si>
  <si>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</si>
  <si>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</si>
  <si>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</si>
  <si>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</si>
  <si>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</si>
  <si>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</si>
  <si>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</si>
  <si>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</si>
  <si>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</si>
  <si>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</si>
  <si>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</si>
  <si>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</si>
  <si>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</si>
  <si>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</si>
  <si>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</si>
  <si>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</si>
  <si>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</si>
  <si>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</si>
  <si>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</si>
  <si>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</si>
  <si>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</si>
  <si>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</si>
  <si>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</si>
  <si>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</si>
  <si>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</si>
  <si>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</si>
  <si>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</si>
  <si>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</si>
  <si>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</si>
  <si>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</si>
  <si>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</si>
  <si>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</si>
  <si>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</si>
  <si>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</si>
  <si>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</si>
  <si>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</si>
  <si>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</si>
  <si>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</si>
  <si>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</si>
  <si>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</si>
  <si>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</si>
  <si>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</si>
  <si>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</si>
  <si>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</si>
  <si>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</si>
  <si>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</si>
  <si>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</si>
  <si>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</si>
  <si>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</si>
  <si>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</si>
  <si>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</si>
  <si>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</si>
  <si>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</si>
  <si>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</si>
  <si>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</si>
  <si>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</si>
  <si>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</si>
  <si>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</si>
  <si>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</si>
  <si>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</si>
  <si>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</si>
  <si>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</si>
  <si>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</si>
  <si>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</si>
  <si>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</si>
  <si>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</si>
  <si>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</si>
  <si>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</si>
  <si>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</si>
  <si>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</si>
  <si>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</si>
  <si>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</si>
  <si>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</si>
  <si>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</si>
  <si>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</si>
  <si>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</si>
  <si>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</si>
  <si>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</si>
  <si>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</si>
  <si>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</si>
  <si>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</si>
  <si>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</si>
  <si>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</si>
  <si>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</si>
  <si>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</si>
  <si>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</si>
  <si>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</si>
  <si>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</si>
  <si>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</si>
  <si>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</si>
  <si>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</si>
  <si>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</si>
  <si>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</si>
  <si>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</si>
  <si>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</si>
  <si>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</si>
  <si>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</si>
  <si>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</si>
  <si>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</si>
  <si>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</si>
  <si>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</si>
  <si>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</si>
  <si>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</si>
  <si>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</si>
  <si>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</si>
  <si>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</si>
  <si>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</si>
  <si>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</si>
  <si>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</si>
  <si>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</si>
  <si>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</si>
  <si>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</si>
  <si>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</si>
  <si>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</si>
  <si>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</si>
  <si>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</si>
  <si>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</si>
  <si>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</si>
  <si>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</si>
  <si>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</si>
  <si>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</si>
  <si>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</si>
  <si>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</si>
  <si>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</si>
  <si>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</si>
  <si>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</si>
  <si>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</si>
  <si>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</si>
  <si>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</si>
  <si>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</si>
  <si>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</si>
  <si>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</si>
  <si>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</si>
  <si>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</si>
  <si>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</si>
  <si>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</si>
  <si>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</si>
  <si>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</si>
  <si>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</si>
  <si>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</si>
  <si>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</si>
  <si>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</si>
  <si>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</si>
  <si>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</si>
  <si>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</si>
  <si>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</si>
  <si>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</si>
  <si>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</si>
  <si>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</si>
  <si>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</si>
  <si>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</si>
  <si>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</si>
  <si>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</si>
  <si>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</si>
  <si>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</si>
  <si>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</si>
  <si>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</si>
  <si>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</si>
  <si>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</si>
  <si>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</si>
  <si>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</si>
  <si>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</si>
  <si>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</si>
  <si>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</si>
  <si>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</si>
  <si>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</si>
  <si>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</si>
  <si>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</si>
  <si>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</si>
  <si>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</si>
  <si>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</si>
  <si>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</si>
  <si>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</si>
  <si>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</si>
  <si>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</si>
  <si>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</si>
  <si>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</si>
  <si>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</si>
  <si>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</si>
  <si>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</si>
  <si>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</si>
  <si>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</si>
  <si>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</si>
  <si>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</si>
  <si>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</si>
  <si>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</si>
  <si>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</si>
  <si>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</si>
  <si>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</si>
  <si>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</si>
  <si>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</si>
  <si>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</si>
  <si>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</si>
  <si>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</si>
  <si>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</si>
  <si>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</si>
  <si>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</si>
  <si>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</si>
  <si>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</si>
  <si>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</si>
  <si>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</si>
  <si>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</si>
  <si>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</si>
  <si>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</si>
  <si>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</si>
  <si>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</si>
  <si>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</si>
  <si>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</si>
  <si>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</si>
  <si>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</si>
  <si>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</si>
  <si>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</si>
  <si>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</si>
  <si>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</si>
  <si>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</si>
  <si>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</si>
  <si>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</si>
  <si>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</si>
  <si>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</si>
  <si>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</si>
  <si>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</si>
  <si>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</si>
  <si>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</si>
  <si>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</si>
  <si>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</si>
  <si>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</si>
  <si>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</si>
  <si>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</si>
  <si>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</si>
  <si>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</si>
  <si>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</si>
  <si>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</si>
  <si>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</si>
  <si>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</si>
  <si>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</si>
  <si>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</si>
  <si>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</si>
  <si>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</si>
  <si>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</si>
  <si>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</si>
  <si>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</si>
  <si>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</si>
  <si>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</si>
  <si>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</si>
  <si>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</si>
  <si>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</si>
  <si>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</si>
  <si>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</si>
  <si>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</si>
  <si>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</si>
  <si>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</si>
  <si>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</si>
  <si>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</si>
  <si>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</si>
  <si>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</si>
  <si>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</si>
  <si>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</si>
  <si>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</si>
  <si>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</si>
  <si>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</si>
  <si>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</si>
  <si>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</si>
  <si>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</si>
  <si>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</si>
  <si>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</si>
  <si>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</si>
  <si>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</si>
  <si>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</si>
  <si>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</si>
  <si>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</si>
  <si>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</si>
  <si>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</si>
  <si>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</si>
  <si>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</si>
  <si>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</si>
  <si>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</si>
  <si>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</si>
  <si>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</si>
  <si>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</si>
  <si>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</si>
  <si>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</si>
  <si>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</si>
  <si>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</si>
  <si>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</si>
  <si>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</si>
  <si>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</si>
  <si>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</si>
  <si>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</si>
  <si>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</si>
  <si>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</si>
  <si>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</si>
  <si>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</si>
  <si>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</si>
  <si>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</si>
  <si>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</si>
  <si>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</si>
  <si>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</si>
  <si>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</si>
  <si>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</si>
  <si>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</si>
  <si>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</si>
  <si>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</si>
  <si>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</si>
  <si>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</si>
  <si>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</si>
  <si>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</si>
  <si>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</si>
  <si>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</si>
  <si>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</si>
  <si>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</si>
  <si>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</si>
  <si>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</si>
  <si>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</si>
  <si>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</si>
  <si>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</si>
  <si>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</si>
  <si>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</si>
  <si>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</si>
  <si>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</si>
  <si>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</si>
  <si>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</si>
  <si>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</si>
  <si>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</si>
  <si>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</si>
  <si>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</si>
  <si>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</si>
  <si>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</si>
  <si>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</si>
  <si>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</si>
  <si>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</si>
  <si>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</si>
  <si>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</si>
  <si>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</si>
  <si>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</si>
  <si>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</si>
  <si>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</si>
  <si>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</si>
  <si>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</si>
  <si>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</si>
  <si>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</si>
  <si>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</si>
  <si>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</si>
  <si>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</si>
  <si>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</si>
  <si>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</si>
  <si>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</si>
  <si>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</si>
  <si>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</si>
  <si>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</si>
  <si>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</si>
  <si>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</si>
  <si>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</si>
  <si>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</si>
  <si>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</si>
  <si>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</si>
  <si>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</si>
  <si>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</si>
  <si>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</si>
  <si>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</si>
  <si>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</si>
  <si>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</si>
  <si>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</si>
  <si>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</si>
  <si>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</si>
  <si>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</si>
  <si>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</si>
  <si>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</si>
  <si>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</si>
  <si>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</si>
  <si>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</si>
  <si>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</si>
  <si>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</si>
  <si>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</si>
  <si>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</si>
  <si>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</si>
  <si>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</si>
  <si>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</si>
  <si>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</si>
  <si>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</si>
  <si>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</si>
  <si>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</si>
  <si>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</si>
  <si>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</si>
  <si>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</si>
  <si>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</si>
  <si>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</si>
  <si>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</si>
  <si>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</si>
  <si>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</si>
  <si>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</si>
  <si>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</si>
  <si>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</si>
  <si>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</si>
  <si>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</si>
  <si>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</si>
  <si>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</si>
  <si>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</si>
  <si>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</si>
  <si>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</si>
  <si>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</si>
  <si>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</si>
  <si>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</si>
  <si>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</si>
  <si>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</si>
  <si>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</si>
  <si>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</si>
  <si>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</si>
  <si>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</si>
  <si>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</si>
  <si>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</si>
  <si>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</si>
  <si>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</si>
  <si>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</si>
  <si>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</si>
  <si>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</si>
  <si>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</si>
  <si>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</si>
  <si>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</si>
  <si>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</si>
  <si>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</si>
  <si>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</si>
  <si>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</si>
  <si>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</si>
  <si>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</si>
  <si>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</si>
  <si>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</si>
  <si>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</si>
  <si>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</si>
  <si>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</si>
  <si>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</si>
  <si>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</si>
  <si>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</si>
  <si>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</si>
  <si>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</si>
  <si>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</si>
  <si>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</si>
  <si>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</si>
  <si>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</si>
  <si>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</si>
  <si>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</si>
  <si>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</si>
  <si>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</si>
  <si>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</si>
  <si>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</si>
  <si>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</si>
  <si>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</si>
  <si>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</si>
  <si>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</si>
  <si>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</si>
  <si>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</si>
  <si>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</si>
  <si>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</si>
  <si>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</si>
  <si>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</si>
  <si>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</si>
  <si>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</si>
  <si>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</si>
  <si>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</si>
  <si>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</si>
  <si>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</si>
  <si>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</si>
  <si>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</si>
  <si>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</si>
  <si>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</si>
  <si>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</si>
  <si>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</si>
  <si>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</si>
  <si>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</si>
  <si>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</si>
  <si>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</si>
  <si>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</si>
  <si>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</si>
  <si>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</si>
  <si>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</si>
  <si>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</si>
  <si>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</si>
  <si>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</si>
  <si>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</si>
  <si>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</si>
  <si>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</si>
  <si>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</si>
  <si>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</si>
  <si>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</si>
  <si>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</si>
  <si>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</si>
  <si>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</si>
  <si>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</si>
  <si>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</si>
  <si>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</si>
  <si>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</si>
  <si>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</si>
  <si>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</si>
  <si>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</si>
  <si>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</si>
  <si>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</si>
  <si>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</si>
  <si>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</si>
  <si>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</si>
  <si>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</si>
  <si>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</si>
  <si>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</si>
  <si>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</si>
  <si>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</si>
  <si>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</si>
  <si>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</si>
  <si>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</si>
  <si>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</si>
  <si>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</si>
  <si>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</si>
  <si>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</si>
  <si>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</si>
  <si>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</si>
  <si>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</si>
  <si>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</si>
  <si>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</si>
  <si>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</si>
  <si>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</si>
  <si>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</si>
  <si>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</si>
  <si>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</si>
  <si>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</si>
  <si>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</si>
  <si>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</si>
  <si>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</si>
  <si>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</si>
  <si>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</si>
  <si>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</si>
  <si>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</si>
  <si>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</si>
  <si>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</si>
  <si>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</si>
  <si>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</si>
  <si>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</si>
  <si>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</si>
  <si>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</si>
  <si>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</si>
  <si>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</si>
  <si>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</si>
  <si>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</si>
  <si>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</si>
  <si>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</si>
  <si>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</si>
  <si>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</si>
  <si>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</si>
  <si>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</si>
  <si>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</si>
  <si>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</si>
  <si>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</si>
  <si>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</si>
  <si>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</si>
  <si>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</si>
  <si>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</si>
  <si>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</si>
  <si>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</si>
  <si>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</si>
  <si>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</si>
  <si>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</si>
  <si>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</si>
  <si>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</si>
  <si>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</si>
  <si>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</si>
  <si>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</si>
  <si>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</si>
  <si>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</si>
  <si>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</si>
  <si>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</si>
  <si>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</si>
  <si>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</si>
  <si>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</si>
  <si>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</si>
  <si>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</si>
  <si>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</si>
  <si>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</si>
  <si>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</si>
  <si>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</si>
  <si>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</si>
  <si>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</si>
  <si>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</si>
  <si>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</si>
  <si>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</si>
  <si>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</si>
  <si>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</si>
  <si>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</si>
  <si>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</si>
  <si>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</si>
  <si>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</si>
  <si>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</si>
  <si>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</si>
  <si>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</si>
  <si>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</si>
  <si>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</si>
  <si>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</si>
  <si>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</si>
  <si>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</si>
  <si>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</si>
  <si>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</si>
  <si>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</si>
  <si>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</si>
  <si>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</si>
  <si>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</si>
  <si>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</si>
  <si>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</si>
  <si>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</si>
  <si>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</si>
  <si>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</si>
  <si>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</si>
  <si>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</si>
  <si>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</si>
  <si>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</si>
  <si>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</si>
  <si>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</si>
  <si>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</si>
  <si>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</si>
  <si>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</si>
  <si>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</si>
  <si>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</si>
  <si>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</si>
  <si>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</si>
  <si>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</si>
  <si>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</si>
  <si>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</si>
  <si>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</si>
  <si>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</si>
  <si>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</si>
  <si>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</si>
  <si>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</si>
  <si>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</si>
  <si>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</si>
  <si>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</si>
  <si>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</si>
  <si>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</si>
  <si>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</si>
  <si>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</si>
  <si>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</si>
  <si>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</si>
  <si>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</si>
  <si>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</si>
  <si>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</si>
  <si>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</si>
  <si>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</si>
  <si>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</si>
  <si>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</si>
  <si>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</si>
  <si>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</si>
  <si>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</si>
  <si>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</si>
  <si>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</si>
  <si>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</si>
  <si>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</si>
  <si>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</si>
  <si>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</si>
  <si>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</si>
  <si>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</si>
  <si>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</si>
  <si>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</si>
  <si>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</si>
  <si>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</si>
  <si>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</si>
  <si>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</si>
  <si>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</si>
  <si>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</si>
  <si>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</si>
  <si>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</si>
  <si>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</si>
  <si>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</si>
  <si>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</si>
  <si>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</si>
  <si>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</si>
  <si>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</si>
  <si>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</si>
  <si>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</si>
  <si>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</si>
  <si>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</si>
  <si>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</si>
  <si>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</si>
  <si>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</si>
  <si>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</si>
  <si>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</si>
  <si>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</si>
  <si>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</si>
  <si>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</si>
  <si>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</si>
  <si>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</si>
  <si>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</si>
  <si>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</si>
  <si>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</si>
  <si>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</si>
  <si>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</si>
  <si>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</si>
  <si>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</si>
  <si>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</si>
  <si>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</si>
  <si>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</si>
  <si>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</si>
  <si>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</si>
  <si>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</si>
  <si>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</si>
  <si>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</si>
  <si>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</si>
  <si>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</si>
  <si>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</si>
  <si>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</si>
  <si>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</si>
  <si>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</si>
  <si>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</si>
  <si>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</si>
  <si>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</si>
  <si>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</si>
  <si>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</si>
  <si>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</si>
  <si>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</si>
  <si>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</si>
  <si>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</si>
  <si>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</si>
  <si>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</si>
  <si>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</si>
  <si>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</si>
  <si>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</si>
  <si>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</si>
  <si>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</si>
  <si>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</si>
  <si>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</si>
  <si>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</si>
  <si>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</si>
  <si>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</si>
  <si>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</si>
  <si>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</si>
  <si>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</si>
  <si>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</si>
  <si>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</si>
  <si>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</si>
  <si>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</si>
  <si>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</si>
  <si>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</si>
  <si>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</si>
  <si>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</si>
  <si>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</si>
  <si>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</si>
  <si>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</si>
  <si>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</si>
  <si>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</si>
  <si>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</si>
  <si>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</si>
  <si>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</si>
  <si>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</si>
  <si>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</si>
  <si>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</si>
  <si>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</si>
  <si>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</si>
  <si>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</si>
  <si>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</si>
  <si>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</si>
  <si>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</si>
  <si>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</si>
  <si>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</si>
  <si>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</si>
  <si>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</si>
  <si>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</si>
  <si>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</si>
  <si>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</si>
  <si>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</si>
  <si>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</si>
  <si>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</si>
  <si>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</si>
  <si>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</si>
  <si>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</si>
  <si>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</si>
  <si>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</si>
  <si>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</si>
  <si>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</si>
  <si>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</si>
  <si>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</si>
  <si>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</si>
  <si>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</si>
  <si>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</si>
  <si>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</si>
  <si>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</si>
  <si>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</si>
  <si>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</si>
  <si>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</si>
  <si>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</si>
  <si>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</si>
  <si>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</si>
  <si>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</si>
  <si>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</si>
  <si>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</si>
  <si>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</si>
  <si>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</si>
  <si>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</si>
  <si>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</si>
  <si>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</si>
  <si>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</si>
  <si>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</si>
  <si>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</si>
  <si>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</si>
  <si>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</si>
  <si>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</si>
  <si>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</si>
  <si>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</si>
  <si>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</si>
  <si>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</si>
  <si>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</si>
  <si>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</si>
  <si>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</si>
  <si>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</si>
  <si>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</si>
  <si>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</si>
  <si>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</si>
  <si>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</si>
  <si>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</si>
  <si>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</si>
  <si>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</si>
  <si>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</si>
  <si>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</si>
  <si>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</si>
  <si>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</si>
  <si>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</si>
  <si>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</si>
  <si>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</si>
  <si>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</si>
  <si>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</si>
  <si>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</si>
  <si>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</si>
  <si>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</si>
  <si>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</si>
  <si>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</si>
  <si>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</si>
  <si>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</si>
  <si>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</si>
  <si>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</si>
  <si>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</si>
  <si>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</si>
  <si>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</si>
  <si>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</si>
  <si>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</si>
  <si>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</si>
  <si>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</si>
  <si>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</si>
  <si>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</si>
  <si>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</si>
  <si>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</si>
  <si>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</si>
  <si>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</si>
  <si>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</si>
  <si>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</si>
  <si>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</si>
  <si>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</si>
  <si>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</si>
  <si>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</si>
  <si>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</si>
  <si>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</si>
  <si>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</si>
  <si>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</si>
  <si>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</si>
  <si>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</si>
  <si>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</si>
  <si>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</si>
  <si>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</si>
  <si>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</si>
  <si>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</si>
  <si>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</si>
  <si>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</si>
  <si>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</si>
  <si>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</si>
  <si>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</si>
  <si>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</si>
  <si>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</si>
  <si>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</si>
  <si>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</si>
  <si>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</si>
  <si>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</si>
  <si>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</si>
  <si>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</si>
  <si>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</si>
  <si>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</si>
  <si>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</si>
  <si>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</si>
  <si>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</si>
  <si>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</si>
  <si>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</si>
  <si>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</si>
  <si>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</si>
  <si>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</si>
  <si>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</si>
  <si>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</si>
  <si>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</si>
  <si>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</si>
  <si>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</si>
  <si>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</si>
  <si>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</si>
  <si>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</si>
  <si>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</si>
  <si>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</si>
  <si>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</si>
  <si>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</si>
  <si>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</si>
  <si>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</si>
  <si>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</si>
  <si>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</si>
  <si>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</si>
  <si>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</si>
  <si>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</si>
  <si>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</si>
  <si>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</si>
  <si>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</si>
  <si>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</si>
  <si>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</si>
  <si>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</si>
  <si>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</si>
  <si>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</si>
  <si>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</si>
  <si>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</si>
  <si>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</si>
  <si>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</si>
  <si>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</si>
  <si>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</si>
  <si>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</si>
  <si>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</si>
  <si>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</si>
  <si>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</si>
  <si>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</si>
  <si>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</si>
  <si>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</si>
  <si>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</si>
  <si>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</si>
  <si>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</si>
  <si>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</si>
  <si>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</si>
  <si>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</si>
  <si>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</si>
  <si>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</si>
  <si>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</si>
  <si>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</si>
  <si>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</si>
  <si>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</si>
  <si>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</si>
  <si>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</si>
  <si>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</si>
  <si>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</si>
  <si>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</si>
  <si>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</si>
  <si>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</si>
  <si>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</si>
  <si>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</si>
  <si>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</si>
  <si>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</si>
  <si>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</si>
  <si>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</si>
  <si>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</si>
  <si>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</si>
  <si>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</si>
  <si>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</si>
  <si>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</si>
  <si>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</si>
  <si>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</si>
  <si>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</si>
  <si>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</si>
  <si>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</si>
  <si>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</si>
  <si>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</si>
  <si>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</si>
  <si>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</si>
  <si>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</si>
  <si>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</si>
  <si>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</si>
  <si>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</si>
  <si>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</si>
  <si>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</si>
  <si>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</si>
  <si>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</si>
  <si>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</si>
  <si>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</si>
  <si>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</si>
  <si>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</si>
  <si>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</si>
  <si>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</si>
  <si>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</si>
  <si>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</si>
  <si>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</si>
  <si>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</si>
  <si>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</si>
  <si>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</si>
  <si>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</si>
  <si>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</si>
  <si>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</si>
  <si>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</si>
  <si>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</si>
  <si>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</si>
  <si>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</si>
  <si>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</si>
  <si>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</si>
  <si>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</si>
  <si>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</si>
  <si>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</si>
  <si>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</si>
  <si>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</si>
  <si>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</si>
  <si>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</si>
  <si>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</si>
  <si>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</si>
  <si>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</si>
  <si>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</si>
  <si>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</si>
  <si>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</si>
  <si>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</si>
  <si>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</si>
  <si>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</si>
  <si>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</si>
  <si>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</si>
  <si>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</si>
  <si>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</si>
  <si>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</si>
  <si>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</si>
  <si>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</si>
  <si>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</si>
  <si>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</si>
  <si>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</si>
  <si>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</si>
  <si>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</si>
  <si>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</si>
  <si>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</si>
  <si>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</si>
  <si>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</si>
  <si>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</si>
  <si>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</si>
  <si>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</si>
  <si>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</si>
  <si>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</si>
  <si>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</si>
  <si>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</si>
  <si>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</si>
  <si>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</si>
  <si>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</si>
  <si>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</si>
  <si>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</si>
  <si>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</si>
  <si>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</si>
  <si>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</si>
  <si>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</si>
  <si>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</si>
  <si>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</si>
  <si>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</si>
  <si>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</si>
  <si>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</si>
  <si>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</si>
  <si>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</si>
  <si>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</si>
  <si>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</si>
  <si>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</si>
  <si>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</si>
  <si>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</si>
  <si>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</si>
  <si>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</si>
  <si>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</si>
  <si>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</si>
  <si>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</si>
  <si>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</si>
  <si>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</si>
  <si>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</si>
  <si>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</si>
  <si>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</si>
  <si>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</si>
  <si>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</si>
  <si>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</si>
  <si>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</si>
  <si>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</si>
  <si>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</si>
  <si>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</si>
  <si>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</si>
  <si>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</si>
  <si>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</si>
  <si>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</si>
  <si>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</si>
  <si>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</si>
  <si>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</si>
  <si>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</si>
  <si>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</si>
  <si>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</si>
  <si>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</si>
  <si>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</si>
  <si>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</si>
  <si>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</si>
  <si>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</si>
  <si>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</si>
  <si>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</si>
  <si>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</si>
  <si>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</si>
  <si>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</si>
  <si>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</si>
  <si>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</si>
  <si>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</si>
  <si>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</si>
  <si>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</si>
  <si>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</si>
  <si>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</si>
  <si>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</si>
  <si>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</si>
  <si>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</si>
  <si>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</si>
  <si>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</si>
  <si>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</si>
  <si>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</si>
  <si>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</si>
  <si>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</si>
  <si>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</si>
  <si>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</si>
  <si>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</si>
  <si>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</si>
  <si>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</si>
  <si>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</si>
  <si>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</si>
  <si>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</si>
  <si>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</si>
  <si>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</si>
  <si>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</si>
  <si>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</si>
  <si>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</si>
  <si>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</si>
  <si>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</si>
  <si>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</si>
  <si>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</si>
  <si>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</si>
  <si>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</si>
  <si>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</si>
  <si>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</si>
  <si>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</si>
  <si>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</si>
  <si>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</si>
  <si>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</si>
  <si>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</si>
  <si>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</si>
  <si>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</si>
  <si>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</si>
  <si>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</si>
  <si>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</si>
  <si>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</si>
  <si>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</si>
  <si>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</si>
  <si>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</si>
  <si>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</si>
  <si>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</si>
  <si>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</si>
  <si>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</si>
  <si>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</si>
  <si>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</si>
  <si>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</si>
  <si>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</si>
  <si>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</si>
  <si>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</si>
  <si>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</si>
  <si>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</si>
  <si>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</si>
  <si>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</si>
  <si>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</si>
  <si>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</si>
  <si>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</si>
  <si>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</si>
  <si>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</si>
  <si>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</si>
  <si>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</si>
  <si>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</si>
  <si>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</si>
  <si>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</si>
  <si>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</si>
  <si>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</si>
  <si>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</si>
  <si>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</si>
  <si>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</si>
  <si>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</si>
  <si>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</si>
  <si>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</si>
  <si>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</si>
  <si>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</si>
  <si>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</si>
  <si>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</si>
  <si>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</si>
  <si>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</si>
  <si>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</si>
  <si>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</si>
  <si>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</si>
  <si>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</si>
  <si>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</si>
  <si>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</si>
  <si>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</si>
  <si>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</si>
  <si>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</si>
  <si>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</si>
  <si>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</si>
  <si>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</si>
  <si>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</si>
  <si>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</si>
  <si>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</si>
  <si>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</si>
  <si>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</si>
  <si>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</si>
  <si>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</si>
  <si>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</si>
  <si>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</si>
  <si>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</si>
  <si>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</si>
  <si>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</si>
  <si>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</si>
  <si>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</si>
  <si>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</si>
  <si>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</si>
  <si>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</si>
  <si>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</si>
  <si>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</si>
  <si>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</si>
  <si>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</si>
  <si>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</si>
  <si>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</si>
  <si>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</si>
  <si>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</si>
  <si>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</si>
  <si>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</si>
  <si>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</si>
  <si>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</si>
  <si>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</si>
  <si>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</si>
  <si>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</si>
  <si>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</si>
  <si>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</si>
  <si>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</si>
  <si>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</si>
  <si>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</si>
  <si>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</si>
  <si>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</si>
  <si>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</si>
  <si>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</si>
  <si>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</si>
  <si>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</si>
  <si>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</si>
  <si>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</si>
  <si>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</si>
  <si>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</si>
  <si>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</si>
  <si>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</si>
  <si>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</si>
  <si>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</si>
  <si>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</si>
  <si>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</si>
  <si>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</si>
  <si>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</si>
  <si>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</si>
  <si>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</si>
  <si>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</si>
  <si>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</si>
  <si>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</si>
  <si>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</si>
  <si>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</si>
  <si>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</si>
  <si>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</si>
  <si>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</si>
  <si>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</si>
  <si>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</si>
  <si>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</si>
  <si>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</si>
  <si>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</si>
  <si>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</si>
  <si>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</si>
  <si>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</si>
  <si>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</si>
  <si>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</si>
  <si>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</si>
  <si>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</si>
  <si>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</si>
  <si>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</si>
  <si>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</si>
  <si>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</si>
  <si>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</si>
  <si>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</si>
  <si>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</si>
  <si>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</si>
  <si>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</si>
  <si>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</si>
  <si>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</si>
  <si>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</si>
  <si>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</si>
  <si>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</si>
  <si>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</si>
  <si>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</si>
  <si>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</si>
  <si>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</si>
  <si>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</si>
  <si>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</si>
  <si>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</si>
  <si>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</si>
  <si>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</si>
  <si>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</si>
  <si>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</si>
  <si>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</si>
  <si>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</si>
  <si>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</si>
  <si>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</si>
  <si>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</si>
  <si>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</si>
  <si>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</si>
  <si>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</si>
  <si>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</si>
  <si>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</si>
  <si>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</si>
  <si>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</si>
  <si>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</si>
  <si>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</si>
  <si>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</si>
  <si>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</si>
  <si>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</si>
  <si>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</si>
  <si>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</si>
  <si>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</si>
  <si>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</si>
  <si>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</si>
  <si>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</si>
  <si>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</si>
  <si>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</si>
  <si>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</si>
  <si>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</si>
  <si>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</si>
  <si>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</si>
  <si>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</si>
  <si>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</si>
  <si>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</si>
  <si>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</si>
  <si>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</si>
  <si>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</si>
  <si>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</si>
  <si>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</si>
  <si>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</si>
  <si>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</si>
  <si>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</si>
  <si>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</si>
  <si>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</si>
  <si>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</si>
  <si>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</si>
  <si>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</si>
  <si>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</si>
  <si>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</si>
  <si>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</si>
  <si>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</si>
  <si>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</si>
  <si>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</si>
  <si>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</si>
  <si>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</si>
  <si>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</si>
  <si>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</si>
  <si>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</si>
  <si>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</si>
  <si>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</si>
  <si>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</si>
  <si>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</si>
  <si>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</si>
  <si>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</si>
  <si>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</si>
  <si>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</si>
  <si>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</si>
  <si>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</si>
  <si>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</si>
  <si>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</si>
  <si>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</si>
  <si>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</si>
  <si>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</si>
  <si>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</si>
  <si>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</si>
  <si>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</si>
  <si>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</si>
  <si>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</si>
  <si>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</si>
  <si>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</si>
  <si>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</si>
  <si>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</si>
  <si>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</si>
  <si>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</si>
  <si>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</si>
  <si>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</si>
  <si>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</si>
  <si>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</si>
  <si>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</si>
  <si>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</si>
  <si>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</si>
  <si>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</si>
  <si>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</si>
  <si>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</si>
  <si>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</si>
  <si>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</si>
  <si>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</si>
  <si>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</si>
  <si>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</si>
  <si>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</si>
  <si>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</si>
  <si>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</si>
  <si>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</si>
  <si>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</si>
  <si>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</si>
  <si>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</si>
  <si>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</si>
  <si>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</si>
  <si>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</si>
  <si>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</si>
  <si>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</si>
  <si>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</si>
  <si>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</si>
  <si>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</si>
  <si>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</si>
  <si>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</si>
  <si>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</si>
  <si>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</si>
  <si>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</si>
  <si>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</si>
  <si>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</si>
  <si>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</si>
  <si>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</si>
  <si>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</si>
  <si>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</si>
  <si>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</si>
  <si>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</si>
  <si>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</si>
  <si>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</si>
  <si>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</si>
  <si>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</si>
  <si>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</si>
  <si>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</si>
  <si>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</si>
  <si>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</si>
  <si>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</si>
  <si>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</si>
  <si>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</si>
  <si>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</si>
  <si>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</si>
  <si>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</si>
  <si>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</si>
  <si>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</si>
  <si>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</si>
  <si>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</si>
  <si>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</si>
  <si>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</si>
  <si>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</si>
  <si>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</si>
  <si>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</si>
  <si>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</si>
  <si>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</si>
  <si>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</si>
  <si>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</si>
  <si>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</si>
  <si>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</si>
  <si>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</si>
  <si>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</si>
  <si>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</si>
  <si>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</si>
  <si>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</si>
  <si>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</si>
  <si>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</si>
  <si>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</si>
  <si>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</si>
  <si>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</si>
  <si>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</si>
  <si>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</si>
  <si>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</si>
  <si>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</si>
  <si>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</si>
  <si>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</si>
  <si>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</si>
  <si>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</si>
  <si>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</si>
  <si>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</si>
  <si>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</si>
  <si>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</si>
  <si>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</si>
  <si>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</si>
  <si>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</si>
  <si>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</si>
  <si>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</si>
  <si>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</si>
  <si>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</si>
  <si>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</si>
  <si>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</si>
  <si>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</si>
  <si>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</si>
  <si>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</si>
  <si>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</si>
  <si>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</si>
  <si>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</si>
  <si>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</si>
  <si>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</si>
  <si>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</si>
  <si>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</si>
  <si>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</si>
  <si>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</si>
  <si>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</si>
  <si>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</si>
  <si>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</si>
  <si>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</si>
  <si>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</si>
  <si>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</si>
  <si>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</si>
  <si>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</si>
  <si>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</si>
  <si>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</si>
  <si>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</si>
  <si>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</si>
  <si>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</si>
  <si>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</si>
  <si>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</si>
  <si>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</si>
  <si>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</si>
  <si>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</si>
  <si>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</si>
  <si>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</si>
  <si>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</si>
  <si>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</si>
  <si>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</si>
  <si>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</si>
  <si>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</si>
  <si>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</si>
  <si>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</si>
  <si>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</si>
  <si>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</si>
  <si>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</si>
  <si>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</si>
  <si>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</si>
  <si>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</si>
  <si>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</si>
  <si>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</si>
  <si>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</si>
  <si>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</si>
  <si>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</si>
  <si>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</si>
  <si>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</si>
  <si>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</si>
  <si>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</si>
  <si>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</si>
  <si>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</si>
  <si>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</si>
  <si>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</si>
  <si>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</si>
  <si>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</si>
  <si>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</si>
  <si>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</si>
  <si>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</si>
  <si>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</si>
  <si>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</si>
  <si>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</si>
  <si>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</si>
  <si>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</si>
  <si>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</si>
  <si>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</si>
  <si>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</si>
  <si>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</si>
  <si>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</si>
  <si>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</si>
  <si>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</si>
  <si>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</si>
  <si>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</si>
  <si>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</si>
  <si>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</si>
  <si>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</si>
  <si>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</si>
  <si>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</si>
  <si>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</si>
  <si>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</si>
  <si>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</si>
  <si>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</si>
  <si>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</si>
  <si>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</si>
  <si>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</si>
  <si>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</si>
  <si>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</si>
  <si>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</si>
  <si>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</si>
  <si>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</si>
  <si>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</si>
  <si>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</si>
  <si>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</si>
  <si>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</si>
  <si>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</si>
  <si>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</si>
  <si>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</si>
  <si>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</si>
  <si>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</si>
  <si>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</si>
  <si>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</si>
  <si>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</si>
  <si>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</si>
  <si>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</si>
  <si>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</si>
  <si>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</si>
  <si>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</si>
  <si>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</si>
  <si>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</si>
  <si>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</si>
  <si>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</si>
  <si>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</si>
  <si>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</si>
  <si>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</si>
  <si>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</si>
  <si>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</si>
  <si>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</si>
  <si>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</si>
  <si>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</si>
  <si>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</si>
  <si>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</si>
  <si>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</si>
  <si>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</si>
  <si>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</si>
  <si>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</si>
  <si>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</si>
  <si>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</si>
  <si>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</si>
  <si>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</si>
  <si>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</si>
  <si>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</si>
  <si>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</si>
  <si>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</si>
  <si>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</si>
  <si>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</si>
  <si>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</si>
  <si>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</si>
  <si>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</si>
  <si>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</si>
  <si>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</si>
  <si>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</si>
  <si>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</si>
  <si>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</si>
  <si>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</si>
  <si>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</si>
  <si>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</si>
  <si>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</si>
  <si>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</si>
  <si>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</si>
  <si>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</si>
  <si>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</si>
  <si>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</si>
  <si>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</si>
  <si>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</si>
  <si>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</si>
  <si>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</si>
  <si>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</si>
  <si>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</si>
  <si>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</si>
  <si>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</si>
  <si>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</si>
  <si>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</si>
  <si>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</si>
  <si>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</si>
  <si>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</si>
  <si>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</si>
  <si>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</si>
  <si>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</si>
  <si>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</si>
  <si>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</si>
  <si>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</si>
  <si>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</si>
  <si>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</si>
  <si>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</si>
  <si>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</si>
  <si>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</si>
  <si>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</si>
  <si>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</si>
  <si>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</si>
  <si>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</si>
  <si>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</si>
  <si>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</si>
  <si>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</si>
  <si>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</si>
  <si>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</si>
  <si>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</si>
  <si>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</si>
  <si>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</si>
  <si>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</si>
  <si>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</si>
  <si>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</si>
  <si>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</si>
  <si>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</si>
  <si>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</si>
  <si>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</si>
  <si>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</si>
  <si>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</si>
  <si>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</si>
  <si>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</si>
  <si>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</si>
  <si>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</si>
  <si>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</si>
  <si>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</si>
  <si>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</si>
  <si>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</si>
  <si>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</si>
  <si>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</si>
  <si>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</si>
  <si>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</si>
  <si>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</si>
  <si>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</si>
  <si>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</si>
  <si>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</si>
  <si>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</si>
  <si>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</si>
  <si>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</si>
  <si>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</si>
  <si>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</si>
  <si>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</si>
  <si>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</si>
  <si>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</si>
  <si>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</si>
  <si>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</si>
  <si>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</si>
  <si>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</si>
  <si>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</si>
  <si>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</si>
  <si>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</si>
  <si>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</si>
  <si>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</si>
  <si>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</si>
  <si>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</si>
  <si>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</si>
  <si>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</si>
  <si>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</si>
  <si>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</si>
  <si>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</si>
  <si>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</si>
  <si>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</si>
  <si>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</si>
  <si>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</si>
  <si>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</si>
  <si>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</si>
  <si>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</si>
  <si>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</si>
  <si>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</si>
  <si>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</si>
  <si>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</si>
  <si>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</si>
  <si>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</si>
  <si>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</si>
  <si>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</si>
  <si>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</si>
  <si>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</si>
  <si>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</si>
  <si>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</si>
  <si>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</si>
  <si>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</si>
  <si>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</si>
  <si>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</si>
  <si>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</si>
  <si>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</si>
  <si>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</si>
  <si>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</si>
  <si>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</si>
  <si>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</si>
  <si>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</si>
  <si>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</si>
  <si>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</si>
  <si>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</si>
  <si>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</si>
  <si>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</si>
  <si>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</si>
  <si>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</si>
  <si>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</si>
  <si>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</si>
  <si>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</si>
  <si>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</si>
  <si>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</si>
  <si>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</si>
  <si>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</si>
  <si>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</si>
  <si>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</si>
  <si>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</si>
  <si>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</si>
  <si>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</si>
  <si>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</si>
  <si>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</si>
  <si>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</si>
  <si>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</si>
  <si>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</si>
  <si>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</si>
  <si>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</si>
  <si>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</si>
  <si>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</si>
  <si>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</si>
  <si>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</si>
  <si>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</si>
  <si>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</si>
  <si>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</si>
  <si>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</si>
  <si>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</si>
  <si>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</si>
  <si>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</si>
  <si>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</si>
  <si>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</si>
  <si>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</si>
  <si>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</si>
  <si>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</si>
  <si>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</si>
  <si>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</si>
  <si>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</si>
  <si>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</si>
  <si>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</si>
  <si>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</si>
  <si>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</si>
  <si>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</si>
  <si>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</si>
  <si>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</si>
  <si>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</si>
  <si>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</si>
  <si>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</si>
  <si>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</si>
  <si>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</si>
  <si>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</si>
  <si>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</si>
  <si>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</si>
  <si>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</si>
  <si>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</si>
  <si>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</si>
  <si>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</si>
  <si>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</si>
  <si>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</si>
  <si>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</si>
  <si>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</si>
  <si>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</si>
  <si>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</si>
  <si>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</si>
  <si>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</si>
  <si>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</si>
  <si>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</si>
  <si>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</si>
  <si>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</si>
  <si>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</si>
  <si>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</si>
  <si>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</si>
  <si>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</si>
  <si>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</si>
  <si>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</si>
  <si>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</si>
  <si>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</si>
  <si>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</si>
  <si>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</si>
  <si>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</si>
  <si>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</si>
  <si>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</si>
  <si>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</si>
  <si>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</si>
  <si>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</si>
  <si>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</si>
  <si>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</si>
  <si>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</si>
  <si>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</si>
  <si>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</si>
  <si>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</si>
  <si>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</si>
  <si>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</si>
  <si>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</si>
  <si>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</si>
  <si>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</si>
  <si>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</si>
  <si>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</si>
  <si>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</si>
  <si>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</si>
  <si>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</si>
  <si>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</si>
  <si>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</si>
  <si>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</si>
  <si>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</si>
  <si>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</si>
  <si>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</si>
  <si>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</si>
  <si>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</si>
  <si>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</si>
  <si>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</si>
  <si>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</si>
  <si>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</si>
  <si>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</si>
  <si>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</si>
  <si>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</si>
  <si>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</si>
  <si>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</si>
  <si>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</si>
  <si>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</si>
  <si>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</si>
  <si>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</si>
  <si>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</si>
  <si>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</si>
  <si>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</si>
  <si>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</si>
  <si>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</si>
  <si>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</si>
  <si>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</si>
  <si>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</si>
  <si>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</si>
  <si>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</si>
  <si>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</si>
  <si>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</si>
  <si>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</si>
  <si>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</si>
  <si>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</si>
  <si>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</si>
  <si>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</si>
  <si>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</si>
  <si>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</si>
  <si>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</si>
  <si>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</si>
  <si>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</si>
  <si>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</si>
  <si>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</si>
  <si>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</si>
  <si>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</si>
  <si>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</si>
  <si>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</si>
  <si>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</si>
  <si>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</si>
  <si>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</si>
  <si>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</si>
  <si>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</si>
  <si>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</si>
  <si>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</si>
  <si>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</si>
  <si>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</si>
  <si>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</si>
  <si>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</si>
  <si>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</si>
  <si>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</si>
  <si>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</si>
  <si>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</si>
  <si>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</si>
  <si>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</si>
  <si>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</si>
  <si>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</si>
  <si>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</si>
  <si>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</si>
  <si>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</si>
  <si>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</si>
  <si>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</si>
  <si>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</si>
  <si>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</si>
  <si>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</si>
  <si>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</si>
  <si>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</si>
  <si>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</si>
  <si>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</si>
  <si>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</si>
  <si>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</si>
  <si>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</si>
  <si>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</si>
  <si>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</si>
  <si>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</si>
  <si>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</si>
  <si>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</si>
  <si>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</si>
  <si>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</si>
  <si>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</si>
  <si>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</si>
  <si>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</si>
  <si>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</si>
  <si>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</si>
  <si>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</si>
  <si>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</si>
  <si>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</si>
  <si>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</si>
  <si>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</si>
  <si>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</si>
  <si>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</si>
  <si>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</si>
  <si>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</si>
  <si>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</si>
  <si>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</si>
  <si>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</si>
  <si>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</si>
  <si>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</si>
  <si>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</si>
  <si>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</si>
  <si>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</si>
  <si>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</si>
  <si>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</si>
  <si>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</si>
  <si>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</si>
  <si>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</si>
  <si>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</si>
  <si>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</si>
  <si>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</si>
  <si>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</si>
  <si>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</si>
  <si>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</si>
  <si>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</si>
  <si>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</si>
  <si>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</si>
  <si>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</si>
  <si>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</si>
  <si>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</si>
  <si>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</si>
  <si>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</si>
  <si>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</si>
  <si>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</si>
  <si>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</si>
  <si>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</si>
  <si>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</si>
  <si>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</si>
  <si>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</si>
  <si>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</si>
  <si>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</si>
  <si>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</si>
  <si>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</si>
  <si>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</si>
  <si>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</si>
  <si>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</si>
  <si>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</si>
  <si>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</si>
  <si>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</si>
  <si>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</si>
  <si>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</si>
  <si>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</si>
  <si>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</si>
  <si>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</si>
  <si>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</si>
  <si>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</si>
  <si>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</si>
  <si>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</si>
  <si>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</si>
  <si>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</si>
  <si>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</si>
  <si>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</si>
  <si>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</si>
  <si>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</si>
  <si>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</si>
  <si>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</si>
  <si>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</si>
  <si>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</si>
  <si>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</si>
  <si>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</si>
  <si>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</si>
  <si>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</si>
  <si>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</si>
  <si>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</si>
  <si>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</si>
  <si>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</si>
  <si>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</si>
  <si>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</si>
  <si>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</si>
  <si>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</si>
  <si>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</si>
  <si>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</si>
  <si>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</si>
  <si>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</si>
  <si>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</si>
  <si>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</si>
  <si>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</si>
  <si>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</si>
  <si>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</si>
  <si>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</si>
  <si>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</si>
  <si>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</si>
  <si>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</si>
  <si>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</si>
  <si>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</si>
  <si>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</si>
  <si>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</si>
  <si>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</si>
  <si>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</si>
  <si>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</si>
  <si>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</si>
  <si>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</si>
  <si>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</si>
  <si>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</si>
  <si>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</si>
  <si>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</si>
  <si>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</si>
  <si>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</si>
  <si>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</si>
  <si>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</si>
  <si>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</si>
  <si>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</si>
  <si>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</si>
  <si>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</si>
  <si>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</si>
  <si>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</si>
  <si>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</si>
  <si>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</si>
  <si>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</si>
  <si>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</si>
  <si>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</si>
  <si>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</si>
  <si>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</si>
  <si>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</si>
  <si>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</si>
  <si>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</si>
  <si>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</si>
  <si>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</si>
  <si>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</si>
  <si>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</si>
  <si>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</si>
  <si>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</si>
  <si>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</si>
  <si>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</si>
  <si>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</si>
  <si>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</si>
  <si>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</si>
  <si>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</si>
  <si>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</si>
  <si>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</si>
  <si>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</si>
  <si>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</si>
  <si>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</si>
  <si>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</si>
  <si>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</si>
  <si>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</si>
  <si>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</si>
  <si>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</si>
  <si>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</si>
  <si>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</si>
  <si>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</si>
  <si>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</si>
  <si>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</si>
  <si>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</si>
  <si>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</si>
  <si>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</si>
  <si>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</si>
  <si>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</si>
  <si>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</si>
  <si>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</si>
  <si>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</si>
  <si>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</si>
  <si>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</si>
  <si>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</si>
  <si>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</si>
  <si>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</si>
  <si>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</si>
  <si>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</si>
  <si>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</si>
  <si>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</si>
  <si>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</si>
  <si>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</si>
  <si>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</si>
  <si>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</si>
  <si>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</si>
  <si>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</si>
  <si>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</si>
  <si>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</si>
  <si>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</si>
  <si>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</si>
  <si>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</si>
  <si>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</si>
  <si>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</si>
  <si>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</si>
  <si>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</si>
  <si>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</si>
  <si>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</si>
  <si>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</si>
  <si>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</si>
  <si>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</si>
  <si>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</si>
  <si>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</si>
  <si>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</si>
  <si>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</si>
  <si>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</si>
  <si>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</si>
  <si>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</si>
  <si>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</si>
  <si>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</si>
  <si>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</si>
  <si>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</si>
  <si>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</si>
  <si>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</si>
  <si>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</si>
  <si>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</si>
  <si>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</si>
  <si>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</si>
  <si>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</si>
  <si>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</si>
  <si>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</si>
  <si>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</si>
  <si>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</si>
  <si>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</si>
  <si>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</si>
  <si>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</si>
  <si>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</si>
  <si>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</si>
  <si>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</si>
  <si>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</si>
  <si>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</si>
  <si>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</si>
  <si>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</si>
  <si>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</si>
  <si>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</si>
  <si>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</si>
  <si>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</si>
  <si>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</si>
  <si>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</si>
  <si>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</si>
  <si>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</si>
  <si>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</si>
  <si>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</si>
  <si>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</si>
  <si>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</si>
  <si>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</si>
  <si>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</si>
  <si>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</si>
  <si>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</si>
  <si>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</si>
  <si>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</si>
  <si>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</si>
  <si>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</si>
  <si>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</si>
  <si>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</si>
  <si>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</si>
  <si>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</si>
  <si>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</si>
  <si>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</si>
  <si>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</si>
  <si>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</si>
  <si>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</si>
  <si>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</si>
  <si>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</si>
  <si>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</si>
  <si>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</si>
  <si>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</si>
  <si>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</si>
  <si>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</si>
  <si>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</si>
  <si>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</si>
  <si>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</si>
  <si>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</si>
  <si>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</si>
  <si>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</si>
  <si>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</si>
  <si>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</si>
  <si>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</si>
  <si>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</si>
  <si>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</si>
  <si>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</si>
  <si>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</si>
  <si>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</si>
  <si>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</si>
  <si>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</si>
  <si>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</si>
  <si>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</si>
  <si>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</si>
  <si>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</si>
  <si>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</si>
  <si>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</si>
  <si>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</si>
  <si>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</si>
  <si>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</si>
  <si>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</si>
  <si>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</si>
  <si>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</si>
  <si>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</si>
  <si>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</si>
  <si>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</si>
  <si>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</si>
  <si>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</si>
  <si>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</si>
  <si>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</si>
  <si>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</si>
  <si>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</si>
  <si>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</si>
  <si>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</si>
  <si>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</si>
  <si>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</si>
  <si>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</si>
  <si>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</si>
  <si>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</si>
  <si>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</si>
  <si>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</si>
  <si>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</si>
  <si>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</si>
  <si>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</si>
  <si>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</si>
  <si>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</si>
  <si>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</si>
  <si>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</si>
  <si>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</si>
  <si>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</si>
  <si>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</si>
  <si>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</si>
  <si>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</si>
  <si>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</si>
  <si>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</si>
  <si>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</si>
  <si>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</si>
  <si>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</si>
  <si>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</si>
  <si>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</si>
  <si>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</si>
  <si>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</si>
  <si>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</si>
  <si>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</si>
  <si>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</si>
  <si>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</si>
  <si>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</si>
  <si>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</si>
  <si>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</si>
  <si>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</si>
  <si>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</si>
  <si>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</si>
  <si>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</si>
  <si>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</si>
  <si>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</si>
  <si>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</si>
  <si>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</si>
  <si>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</si>
  <si>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</si>
  <si>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</si>
  <si>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</si>
  <si>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</si>
  <si>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</si>
  <si>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</si>
  <si>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</si>
  <si>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</si>
  <si>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</si>
  <si>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</si>
  <si>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</si>
  <si>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</si>
  <si>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</si>
  <si>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</si>
  <si>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</si>
  <si>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</si>
  <si>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</si>
  <si>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</si>
  <si>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</si>
  <si>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</si>
  <si>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</si>
  <si>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</si>
  <si>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</si>
  <si>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</si>
  <si>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</si>
  <si>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</si>
  <si>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</si>
  <si>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</si>
  <si>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</si>
  <si>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</si>
  <si>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</si>
  <si>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</si>
  <si>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</si>
  <si>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</si>
  <si>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</si>
  <si>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</si>
  <si>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</si>
  <si>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</si>
  <si>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</si>
  <si>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</si>
  <si>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</si>
  <si>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</si>
  <si>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</si>
  <si>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</si>
  <si>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</si>
  <si>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</si>
  <si>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</si>
  <si>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</si>
  <si>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</si>
  <si>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</si>
  <si>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</si>
  <si>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</si>
  <si>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</si>
  <si>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</si>
  <si>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</si>
  <si>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</si>
  <si>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</si>
  <si>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</si>
  <si>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</si>
  <si>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</si>
  <si>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</si>
  <si>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</si>
  <si>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</si>
  <si>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</si>
  <si>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</si>
  <si>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</si>
  <si>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</si>
  <si>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</si>
  <si>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</si>
  <si>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</si>
  <si>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</si>
  <si>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</si>
  <si>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</si>
  <si>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</si>
  <si>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</si>
  <si>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</si>
  <si>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</si>
  <si>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</si>
  <si>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</si>
  <si>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</si>
  <si>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</si>
  <si>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</si>
  <si>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</si>
  <si>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</si>
  <si>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</si>
  <si>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</si>
  <si>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</si>
  <si>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</si>
  <si>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</si>
  <si>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</si>
  <si>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</si>
  <si>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</si>
  <si>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</si>
  <si>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</si>
  <si>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</si>
  <si>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</si>
  <si>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</si>
  <si>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</si>
  <si>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</si>
  <si>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</si>
  <si>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</si>
  <si>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</si>
  <si>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</si>
  <si>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</si>
  <si>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</si>
  <si>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</si>
  <si>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</si>
  <si>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</si>
  <si>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</si>
  <si>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</si>
  <si>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</si>
  <si>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</si>
  <si>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</si>
  <si>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</si>
  <si>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</si>
  <si>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</si>
  <si>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</si>
  <si>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</si>
  <si>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</si>
  <si>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</si>
  <si>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</si>
  <si>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</si>
  <si>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</si>
  <si>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</si>
  <si>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</si>
  <si>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</si>
  <si>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</si>
  <si>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</si>
  <si>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</si>
  <si>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</si>
  <si>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</si>
  <si>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</si>
  <si>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</si>
  <si>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</si>
  <si>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</si>
  <si>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</si>
  <si>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</si>
  <si>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</si>
  <si>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</si>
  <si>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</si>
  <si>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</si>
  <si>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</si>
  <si>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</si>
  <si>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</si>
  <si>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</si>
  <si>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</si>
  <si>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</si>
  <si>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</si>
  <si>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</si>
  <si>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</si>
  <si>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</si>
  <si>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</si>
  <si>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</si>
  <si>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</si>
  <si>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</si>
  <si>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</si>
  <si>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</si>
  <si>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</si>
  <si>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</si>
  <si>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</si>
  <si>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</si>
  <si>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</si>
  <si>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</si>
  <si>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</si>
  <si>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</si>
  <si>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</si>
  <si>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</si>
  <si>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</si>
  <si>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</si>
  <si>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</si>
  <si>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</si>
  <si>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</si>
  <si>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</si>
  <si>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</si>
  <si>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</si>
  <si>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</si>
  <si>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</si>
  <si>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</si>
  <si>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</si>
  <si>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</si>
  <si>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</si>
  <si>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</si>
  <si>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</si>
  <si>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</si>
  <si>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</si>
  <si>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</si>
  <si>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</si>
  <si>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</si>
  <si>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</si>
  <si>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</si>
  <si>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</si>
  <si>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</si>
  <si>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</si>
  <si>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</si>
  <si>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</si>
  <si>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</si>
  <si>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</si>
  <si>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</si>
  <si>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</si>
  <si>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</si>
  <si>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</si>
  <si>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</si>
  <si>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</si>
  <si>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</si>
  <si>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</si>
  <si>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</si>
  <si>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</si>
  <si>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</si>
  <si>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</si>
  <si>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</si>
  <si>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</si>
  <si>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</si>
  <si>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</si>
  <si>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</si>
  <si>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</si>
  <si>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</si>
  <si>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</si>
  <si>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</si>
  <si>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</si>
  <si>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</si>
  <si>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</si>
  <si>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</si>
  <si>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</si>
  <si>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</si>
  <si>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</si>
  <si>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</si>
  <si>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</si>
  <si>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</si>
  <si>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</si>
  <si>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</si>
  <si>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</si>
  <si>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</si>
  <si>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</si>
  <si>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</si>
  <si>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</si>
  <si>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</si>
  <si>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</si>
  <si>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</si>
  <si>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</si>
  <si>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</si>
  <si>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</si>
  <si>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</si>
  <si>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</si>
  <si>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</si>
  <si>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</si>
  <si>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</si>
  <si>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</si>
  <si>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</si>
  <si>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</si>
  <si>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</si>
  <si>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</si>
  <si>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</si>
  <si>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</si>
  <si>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</si>
  <si>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</si>
  <si>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</si>
  <si>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</si>
  <si>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</si>
  <si>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</si>
  <si>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</si>
  <si>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</si>
  <si>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</si>
  <si>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</si>
  <si>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</si>
  <si>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</si>
  <si>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</si>
  <si>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</si>
  <si>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</si>
  <si>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</si>
  <si>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</si>
  <si>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</si>
  <si>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</si>
  <si>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</si>
  <si>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</si>
  <si>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</si>
  <si>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</si>
  <si>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</si>
  <si>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</si>
  <si>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</si>
  <si>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</si>
  <si>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</si>
  <si>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</si>
  <si>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</si>
  <si>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</si>
  <si>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</si>
  <si>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</si>
  <si>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</si>
  <si>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</si>
  <si>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</si>
  <si>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</si>
  <si>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</si>
  <si>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</si>
  <si>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</si>
  <si>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</si>
  <si>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</si>
  <si>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</si>
  <si>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</si>
  <si>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</si>
  <si>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</si>
  <si>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</si>
  <si>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</si>
  <si>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</si>
  <si>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</si>
  <si>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</si>
  <si>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</si>
  <si>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</si>
  <si>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</si>
  <si>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</si>
  <si>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</si>
  <si>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</si>
  <si>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</si>
  <si>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</si>
  <si>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</si>
  <si>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</si>
  <si>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</si>
  <si>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</si>
  <si>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</si>
  <si>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</si>
  <si>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</si>
  <si>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</si>
  <si>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</si>
  <si>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</si>
  <si>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</si>
  <si>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</si>
  <si>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</si>
  <si>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</si>
  <si>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</si>
  <si>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</si>
  <si>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</si>
  <si>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</si>
  <si>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</si>
  <si>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</si>
  <si>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</si>
  <si>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</si>
  <si>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</si>
  <si>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</si>
  <si>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</si>
  <si>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</si>
  <si>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</si>
  <si>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</si>
  <si>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</si>
  <si>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</si>
  <si>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</si>
  <si>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</si>
  <si>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</si>
  <si>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</si>
  <si>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</si>
  <si>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</si>
  <si>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</si>
  <si>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</si>
  <si>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</si>
  <si>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</si>
  <si>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</si>
  <si>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</si>
  <si>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</si>
  <si>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</si>
  <si>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</si>
  <si>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</si>
  <si>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</si>
  <si>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</si>
  <si>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</si>
  <si>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</si>
  <si>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</si>
  <si>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</si>
  <si>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</si>
  <si>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</si>
  <si>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</si>
  <si>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</si>
  <si>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</si>
  <si>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</si>
  <si>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</si>
  <si>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</si>
  <si>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</si>
  <si>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</si>
  <si>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</si>
  <si>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</si>
  <si>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</si>
  <si>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</si>
  <si>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</si>
  <si>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</si>
  <si>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</si>
  <si>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</si>
  <si>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</si>
  <si>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</si>
  <si>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</si>
  <si>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</si>
  <si>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</si>
  <si>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</si>
  <si>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</si>
  <si>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</si>
  <si>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</si>
  <si>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</si>
  <si>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</si>
  <si>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</si>
  <si>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</si>
  <si>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</si>
  <si>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</si>
  <si>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</si>
  <si>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</si>
  <si>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</si>
  <si>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</si>
  <si>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</si>
  <si>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</si>
  <si>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</si>
  <si>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</si>
  <si>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</si>
  <si>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</si>
  <si>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</si>
  <si>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</si>
  <si>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</si>
  <si>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</si>
  <si>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</si>
  <si>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</si>
  <si>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</si>
  <si>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</si>
  <si>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</si>
  <si>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</si>
  <si>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</si>
  <si>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</si>
  <si>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</si>
  <si>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</si>
  <si>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</si>
  <si>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</si>
  <si>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</si>
  <si>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</si>
  <si>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</si>
  <si>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</si>
  <si>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</si>
  <si>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</si>
  <si>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</si>
  <si>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</si>
  <si>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</si>
  <si>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</si>
  <si>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</si>
  <si>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</si>
  <si>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</si>
  <si>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</si>
  <si>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</si>
  <si>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</si>
  <si>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</si>
  <si>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</si>
  <si>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</si>
  <si>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</si>
  <si>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</si>
  <si>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</si>
  <si>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</si>
  <si>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</si>
  <si>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</si>
  <si>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</si>
  <si>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</si>
  <si>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</si>
  <si>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</si>
  <si>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</si>
  <si>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</si>
  <si>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</si>
  <si>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</si>
  <si>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</si>
  <si>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</si>
  <si>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</si>
  <si>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</si>
  <si>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</si>
  <si>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</si>
  <si>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</si>
  <si>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</si>
  <si>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</si>
  <si>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</si>
  <si>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</si>
  <si>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</si>
  <si>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</si>
  <si>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</si>
  <si>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</si>
  <si>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</si>
  <si>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</si>
  <si>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</si>
  <si>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</si>
  <si>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</si>
  <si>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</si>
  <si>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</si>
  <si>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</si>
  <si>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</si>
  <si>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</si>
  <si>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</si>
  <si>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</si>
  <si>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</si>
  <si>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</si>
  <si>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</si>
  <si>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</si>
  <si>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</si>
  <si>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</si>
  <si>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</si>
  <si>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</si>
  <si>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</si>
  <si>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</si>
  <si>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</si>
  <si>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</si>
  <si>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</si>
  <si>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</si>
  <si>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</si>
  <si>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</si>
  <si>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</si>
  <si>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</si>
  <si>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</si>
  <si>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</si>
  <si>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</si>
  <si>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</si>
  <si>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</si>
  <si>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</si>
  <si>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</si>
  <si>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</si>
  <si>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</si>
  <si>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</si>
  <si>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</si>
  <si>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</si>
  <si>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</si>
  <si>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</si>
  <si>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</si>
  <si>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</si>
  <si>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</si>
  <si>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</si>
  <si>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</si>
  <si>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</si>
  <si>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</si>
  <si>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</si>
  <si>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</si>
  <si>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</si>
  <si>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</si>
  <si>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</si>
  <si>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</si>
  <si>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</si>
  <si>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</si>
  <si>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</si>
  <si>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</si>
  <si>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</si>
  <si>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</si>
  <si>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</si>
  <si>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</si>
  <si>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</si>
  <si>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</si>
  <si>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</si>
  <si>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</si>
  <si>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</si>
  <si>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</si>
  <si>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</si>
  <si>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</si>
  <si>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</si>
  <si>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</si>
  <si>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</si>
  <si>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</si>
  <si>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</si>
  <si>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</si>
  <si>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</si>
  <si>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</si>
  <si>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</si>
  <si>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</si>
  <si>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</si>
  <si>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</si>
  <si>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</si>
  <si>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</si>
  <si>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</si>
  <si>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</si>
  <si>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</si>
  <si>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</si>
  <si>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</si>
  <si>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</si>
  <si>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</si>
  <si>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</si>
  <si>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</si>
  <si>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</si>
  <si>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</si>
  <si>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</si>
  <si>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</si>
  <si>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</si>
  <si>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</si>
  <si>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</si>
  <si>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</si>
  <si>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</si>
  <si>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</si>
  <si>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</si>
  <si>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</si>
  <si>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</si>
  <si>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</si>
  <si>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</si>
  <si>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</si>
  <si>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</si>
  <si>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</si>
  <si>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</si>
  <si>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</si>
  <si>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</si>
  <si>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</si>
  <si>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</si>
  <si>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</si>
  <si>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</si>
  <si>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</si>
  <si>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</si>
  <si>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</si>
  <si>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</si>
  <si>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</si>
  <si>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</si>
  <si>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</si>
  <si>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</si>
  <si>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</si>
  <si>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</si>
  <si>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</si>
  <si>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</si>
  <si>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</si>
  <si>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</si>
  <si>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</si>
  <si>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</si>
  <si>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</si>
  <si>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</si>
  <si>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</si>
  <si>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</si>
  <si>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</si>
  <si>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</si>
  <si>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</si>
  <si>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</si>
  <si>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</si>
  <si>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</si>
  <si>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</si>
  <si>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</si>
  <si>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</si>
  <si>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</si>
  <si>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</si>
  <si>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</si>
  <si>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</si>
  <si>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</si>
  <si>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</si>
  <si>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</si>
  <si>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</si>
  <si>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</si>
  <si>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</si>
  <si>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</si>
  <si>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</si>
  <si>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</si>
  <si>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</si>
  <si>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</si>
  <si>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</si>
  <si>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</si>
  <si>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</si>
  <si>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</si>
  <si>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</si>
  <si>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</si>
  <si>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</si>
  <si>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</si>
  <si>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</si>
  <si>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</si>
  <si>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</si>
  <si>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</si>
  <si>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</si>
  <si>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</si>
  <si>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</si>
  <si>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</si>
  <si>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</si>
  <si>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</si>
  <si>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</si>
  <si>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</si>
  <si>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</si>
  <si>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</si>
  <si>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</si>
  <si>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</si>
  <si>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</si>
  <si>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</si>
  <si>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</si>
  <si>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</si>
  <si>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</si>
  <si>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</si>
  <si>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</si>
  <si>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</si>
  <si>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</si>
  <si>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</si>
  <si>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</si>
  <si>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</si>
  <si>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</si>
  <si>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</si>
  <si>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</si>
  <si>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</si>
  <si>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</si>
  <si>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</si>
  <si>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</si>
  <si>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</si>
  <si>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</si>
  <si>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</si>
  <si>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</si>
  <si>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</si>
  <si>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</si>
  <si>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</si>
  <si>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</si>
  <si>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</si>
  <si>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</si>
  <si>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</si>
  <si>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</si>
  <si>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</si>
  <si>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</si>
  <si>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</si>
  <si>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</si>
  <si>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</si>
  <si>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</si>
  <si>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</si>
  <si>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</si>
  <si>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</si>
  <si>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</si>
  <si>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</si>
  <si>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</si>
  <si>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</si>
  <si>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</si>
  <si>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</si>
  <si>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</si>
  <si>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</si>
  <si>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</si>
  <si>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</si>
  <si>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</si>
  <si>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</si>
  <si>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</si>
  <si>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</si>
  <si>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</si>
  <si>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</si>
  <si>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</si>
  <si>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</si>
  <si>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</si>
  <si>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</si>
  <si>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</si>
  <si>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</si>
  <si>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</si>
  <si>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</si>
  <si>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</si>
  <si>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</si>
  <si>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</si>
  <si>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</si>
  <si>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</si>
  <si>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</si>
  <si>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</si>
  <si>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</si>
  <si>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</si>
  <si>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</si>
  <si>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</si>
  <si>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</si>
  <si>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</si>
  <si>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</si>
  <si>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</si>
  <si>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</si>
  <si>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</si>
  <si>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</si>
  <si>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</si>
  <si>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</si>
  <si>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</si>
  <si>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</si>
  <si>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</si>
  <si>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</si>
  <si>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</si>
  <si>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</si>
  <si>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</si>
  <si>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</si>
  <si>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</si>
  <si>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</si>
  <si>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</si>
  <si>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</si>
  <si>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</si>
  <si>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</si>
  <si>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</si>
  <si>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</si>
  <si>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</si>
  <si>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</si>
  <si>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</si>
  <si>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</si>
  <si>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</si>
  <si>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</si>
  <si>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</si>
  <si>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</si>
  <si>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</si>
  <si>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</si>
  <si>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</si>
  <si>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</si>
  <si>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</si>
  <si>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</si>
  <si>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</si>
  <si>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</si>
  <si>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</si>
  <si>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</si>
  <si>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</si>
  <si>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</si>
  <si>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</si>
  <si>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</si>
  <si>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</si>
  <si>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</si>
  <si>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</si>
  <si>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</si>
  <si>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</si>
  <si>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</si>
  <si>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</si>
  <si>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</si>
  <si>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</si>
  <si>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</si>
  <si>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</si>
  <si>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</si>
  <si>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</si>
  <si>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</si>
  <si>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</si>
  <si>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</si>
  <si>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</si>
  <si>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</si>
  <si>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</si>
  <si>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</si>
  <si>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</si>
  <si>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</si>
  <si>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</si>
  <si>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</si>
  <si>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</si>
  <si>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</si>
  <si>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</si>
  <si>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</si>
  <si>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</si>
  <si>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</si>
  <si>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</si>
  <si>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</si>
  <si>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</si>
  <si>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</si>
  <si>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</si>
  <si>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</si>
  <si>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</si>
  <si>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</si>
  <si>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</si>
  <si>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</si>
  <si>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</si>
  <si>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</si>
  <si>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</si>
  <si>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</si>
  <si>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</si>
  <si>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</si>
  <si>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</si>
  <si>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</si>
  <si>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</si>
  <si>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</si>
  <si>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</si>
  <si>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</si>
  <si>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</si>
  <si>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</si>
  <si>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</si>
  <si>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</si>
  <si>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</si>
  <si>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</si>
  <si>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</si>
  <si>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</si>
  <si>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</si>
  <si>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</si>
  <si>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</si>
  <si>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</si>
  <si>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</si>
  <si>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</si>
  <si>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</si>
  <si>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</si>
  <si>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</si>
  <si>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</si>
  <si>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</si>
  <si>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</si>
  <si>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</si>
  <si>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</si>
  <si>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</si>
  <si>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</si>
  <si>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</si>
  <si>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</si>
  <si>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</si>
  <si>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</si>
  <si>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</si>
  <si>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</si>
  <si>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</si>
  <si>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</si>
  <si>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</si>
  <si>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</si>
  <si>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</si>
  <si>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</si>
  <si>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</si>
  <si>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</si>
  <si>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</si>
  <si>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</si>
  <si>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</si>
  <si>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</si>
  <si>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</si>
  <si>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</si>
  <si>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</si>
  <si>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</si>
  <si>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</si>
  <si>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</si>
  <si>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</si>
  <si>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</si>
  <si>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</si>
  <si>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</si>
  <si>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</si>
  <si>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</si>
  <si>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</si>
  <si>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</si>
  <si>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</si>
  <si>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</si>
  <si>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</si>
  <si>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</si>
  <si>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</si>
  <si>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</si>
  <si>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</si>
  <si>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</si>
  <si>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</si>
  <si>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</si>
  <si>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</si>
  <si>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</si>
  <si>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</si>
  <si>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</si>
  <si>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</si>
  <si>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</si>
  <si>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</si>
  <si>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</si>
  <si>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</si>
  <si>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</si>
  <si>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</si>
  <si>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</si>
  <si>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</si>
  <si>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</si>
  <si>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</si>
  <si>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</si>
  <si>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</si>
  <si>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</si>
  <si>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</si>
  <si>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</si>
  <si>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</si>
  <si>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</si>
  <si>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</si>
  <si>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</si>
  <si>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</si>
  <si>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</si>
  <si>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</si>
  <si>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</si>
  <si>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</si>
  <si>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</si>
  <si>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</si>
  <si>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</si>
  <si>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</si>
  <si>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</si>
  <si>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</si>
  <si>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</si>
  <si>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</si>
  <si>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</si>
  <si>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</si>
  <si>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</si>
  <si>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</si>
  <si>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</si>
  <si>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</si>
  <si>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</si>
  <si>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</si>
  <si>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</si>
  <si>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</si>
  <si>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</si>
  <si>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</si>
  <si>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</si>
  <si>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</si>
  <si>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</si>
  <si>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</si>
  <si>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</si>
  <si>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</si>
  <si>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</si>
  <si>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</si>
  <si>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</si>
  <si>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</si>
  <si>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</si>
  <si>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</si>
  <si>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</si>
  <si>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</si>
  <si>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</si>
  <si>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</si>
  <si>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</si>
  <si>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</si>
  <si>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</si>
  <si>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</si>
  <si>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</si>
  <si>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</si>
  <si>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</si>
  <si>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</si>
  <si>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</si>
  <si>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</si>
  <si>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</si>
  <si>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</si>
  <si>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</si>
  <si>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</si>
  <si>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</si>
  <si>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</si>
  <si>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</si>
  <si>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</si>
  <si>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</si>
  <si>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</si>
  <si>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</si>
  <si>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</si>
  <si>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</si>
  <si>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</si>
  <si>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</si>
  <si>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</si>
  <si>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</si>
  <si>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</si>
  <si>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</si>
  <si>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</si>
  <si>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</si>
  <si>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</si>
  <si>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</si>
  <si>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</si>
  <si>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</si>
  <si>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</si>
  <si>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</si>
  <si>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</si>
  <si>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</si>
  <si>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</si>
  <si>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</si>
  <si>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</si>
  <si>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</si>
  <si>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</si>
  <si>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</si>
  <si>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</si>
  <si>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</si>
  <si>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</si>
  <si>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</si>
  <si>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</si>
  <si>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</si>
  <si>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</si>
  <si>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</si>
  <si>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</si>
  <si>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</si>
  <si>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</si>
  <si>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</si>
  <si>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</si>
  <si>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</si>
  <si>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</si>
  <si>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</si>
  <si>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</si>
  <si>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</si>
  <si>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</si>
  <si>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</si>
  <si>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</si>
  <si>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</si>
  <si>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</si>
  <si>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</si>
  <si>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</si>
  <si>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</si>
  <si>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</si>
  <si>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</si>
  <si>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</si>
  <si>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</si>
  <si>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</si>
  <si>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</si>
  <si>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</si>
  <si>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</si>
  <si>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</si>
  <si>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</si>
  <si>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</si>
  <si>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</si>
  <si>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</si>
  <si>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</si>
  <si>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</si>
  <si>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</si>
  <si>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</si>
  <si>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</si>
  <si>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</si>
  <si>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</si>
  <si>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</si>
  <si>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</si>
  <si>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</si>
  <si>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</si>
  <si>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</si>
  <si>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</si>
  <si>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</si>
  <si>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</si>
  <si>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</si>
  <si>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</si>
  <si>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</si>
  <si>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</si>
  <si>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</si>
  <si>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</si>
  <si>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</si>
  <si>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</si>
  <si>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</si>
  <si>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</si>
  <si>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</si>
  <si>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</si>
  <si>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</si>
  <si>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</si>
  <si>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</si>
  <si>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</si>
  <si>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</si>
  <si>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</si>
  <si>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</si>
  <si>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</si>
  <si>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</si>
  <si>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</si>
  <si>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</si>
  <si>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</si>
  <si>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</si>
  <si>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</si>
  <si>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</si>
  <si>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</si>
  <si>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</si>
  <si>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</si>
  <si>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</si>
  <si>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</si>
  <si>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</si>
  <si>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</si>
  <si>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</si>
  <si>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</si>
  <si>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</si>
  <si>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</si>
  <si>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</si>
  <si>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</si>
  <si>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</si>
  <si>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</si>
  <si>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</si>
  <si>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</si>
  <si>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</si>
  <si>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</si>
  <si>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</si>
  <si>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</si>
  <si>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</si>
  <si>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</si>
  <si>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</si>
  <si>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</si>
  <si>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</si>
  <si>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</si>
  <si>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</si>
  <si>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</si>
  <si>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</si>
  <si>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</si>
  <si>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</si>
  <si>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</si>
  <si>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</si>
  <si>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</si>
  <si>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</si>
  <si>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</si>
  <si>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</si>
  <si>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</si>
  <si>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</si>
  <si>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</si>
  <si>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</si>
  <si>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</si>
  <si>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</si>
  <si>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</si>
  <si>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</si>
  <si>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</si>
  <si>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</si>
  <si>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</si>
  <si>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</si>
  <si>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</si>
  <si>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</si>
  <si>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</si>
  <si>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</si>
  <si>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</si>
  <si>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</si>
  <si>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</si>
  <si>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</si>
  <si>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</si>
  <si>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</si>
  <si>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</si>
  <si>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</si>
  <si>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</si>
  <si>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</si>
  <si>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</si>
  <si>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</si>
  <si>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</si>
  <si>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</si>
  <si>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</si>
  <si>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</si>
  <si>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</si>
  <si>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</si>
  <si>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</si>
  <si>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</si>
  <si>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</si>
  <si>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</si>
  <si>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</si>
  <si>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</si>
  <si>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</si>
  <si>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</si>
  <si>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</si>
  <si>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</si>
  <si>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</si>
  <si>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</si>
  <si>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</si>
  <si>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</si>
  <si>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</si>
  <si>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</si>
  <si>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</si>
  <si>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</si>
  <si>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</si>
  <si>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</si>
  <si>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</si>
  <si>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</si>
  <si>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</si>
  <si>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</si>
  <si>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</si>
  <si>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</si>
  <si>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</si>
  <si>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</si>
  <si>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</si>
  <si>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</si>
  <si>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</si>
  <si>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</si>
  <si>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</si>
  <si>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</si>
  <si>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</si>
  <si>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</si>
  <si>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</si>
  <si>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</si>
  <si>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</si>
  <si>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</si>
  <si>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</si>
  <si>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</si>
  <si>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</si>
  <si>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</si>
  <si>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</si>
  <si>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</si>
  <si>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</si>
  <si>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</si>
  <si>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</si>
  <si>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</si>
  <si>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</si>
  <si>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</si>
  <si>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</si>
  <si>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</si>
  <si>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</si>
  <si>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</si>
  <si>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</si>
  <si>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</si>
  <si>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</si>
  <si>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</si>
  <si>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</si>
  <si>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</si>
  <si>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</si>
  <si>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</si>
  <si>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</si>
  <si>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</si>
  <si>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</si>
  <si>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</si>
  <si>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</si>
  <si>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</si>
  <si>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</si>
  <si>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</si>
  <si>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</si>
  <si>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</si>
  <si>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</si>
  <si>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</si>
  <si>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</si>
  <si>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</si>
  <si>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</si>
  <si>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</si>
  <si>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</si>
  <si>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</si>
  <si>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</si>
  <si>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</si>
  <si>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</si>
  <si>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</si>
  <si>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</si>
  <si>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</si>
  <si>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</si>
  <si>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</si>
  <si>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</si>
  <si>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</si>
  <si>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</si>
  <si>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</si>
  <si>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</si>
  <si>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</si>
  <si>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</si>
  <si>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</si>
  <si>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</si>
  <si>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</si>
  <si>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</si>
  <si>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</si>
  <si>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</si>
  <si>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</si>
  <si>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</si>
  <si>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</si>
  <si>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</si>
  <si>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</si>
  <si>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</si>
  <si>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</si>
  <si>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</si>
  <si>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</si>
  <si>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</si>
  <si>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</si>
  <si>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</si>
  <si>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</si>
  <si>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</si>
  <si>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</si>
  <si>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</si>
  <si>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</si>
  <si>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</si>
  <si>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</si>
  <si>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</si>
  <si>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</si>
  <si>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</si>
  <si>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</si>
  <si>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</si>
  <si>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</si>
  <si>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</si>
  <si>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</si>
  <si>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</si>
  <si>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</si>
  <si>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</si>
  <si>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</si>
  <si>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</si>
  <si>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</si>
  <si>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</si>
  <si>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</si>
  <si>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</si>
  <si>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</si>
  <si>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</si>
  <si>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</si>
  <si>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</si>
  <si>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</si>
  <si>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</si>
  <si>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</si>
  <si>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</si>
  <si>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</si>
  <si>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</si>
  <si>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</si>
  <si>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</si>
  <si>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</si>
  <si>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</si>
  <si>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</si>
  <si>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</si>
  <si>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</si>
  <si>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</si>
  <si>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</si>
  <si>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</si>
  <si>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</si>
  <si>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</si>
  <si>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</si>
  <si>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</si>
  <si>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</si>
  <si>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</si>
  <si>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</si>
  <si>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</si>
  <si>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</si>
  <si>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</si>
  <si>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</si>
  <si>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</si>
  <si>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</si>
  <si>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</si>
  <si>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</si>
  <si>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</si>
  <si>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</si>
  <si>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</si>
  <si>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</si>
  <si>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</si>
  <si>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</si>
  <si>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</si>
  <si>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</si>
  <si>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</si>
  <si>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</si>
  <si>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</si>
  <si>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</si>
  <si>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</si>
  <si>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</si>
  <si>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</si>
  <si>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</si>
  <si>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</si>
  <si>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</si>
  <si>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</si>
  <si>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</si>
  <si>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</si>
  <si>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</si>
  <si>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</si>
  <si>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</si>
  <si>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</si>
  <si>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</si>
  <si>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</si>
  <si>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</si>
  <si>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</si>
  <si>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</si>
  <si>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</si>
  <si>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</si>
  <si>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</si>
  <si>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</si>
  <si>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</si>
  <si>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</si>
  <si>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</si>
  <si>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</si>
  <si>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</si>
  <si>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</si>
  <si>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</si>
  <si>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</si>
  <si>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</si>
  <si>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</si>
  <si>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</si>
  <si>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</si>
  <si>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</si>
  <si>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</si>
  <si>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</si>
  <si>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</si>
  <si>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</si>
  <si>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</si>
  <si>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</si>
  <si>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</si>
  <si>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</si>
  <si>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</si>
  <si>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</si>
  <si>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</si>
  <si>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</si>
  <si>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</si>
  <si>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</si>
  <si>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</si>
  <si>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</si>
  <si>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</si>
  <si>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</si>
  <si>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</si>
  <si>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</si>
  <si>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</si>
  <si>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</si>
  <si>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</si>
  <si>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</si>
  <si>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</si>
  <si>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</si>
  <si>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</si>
  <si>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</si>
  <si>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</si>
  <si>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</si>
  <si>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</si>
  <si>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</si>
  <si>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</si>
  <si>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</si>
  <si>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</si>
  <si>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</si>
  <si>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</si>
  <si>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</si>
  <si>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</si>
  <si>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</si>
  <si>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</si>
  <si>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</si>
  <si>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</si>
  <si>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</si>
  <si>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</si>
  <si>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</si>
  <si>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</si>
  <si>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</si>
  <si>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</si>
  <si>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</si>
  <si>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</si>
  <si>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</si>
  <si>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</si>
  <si>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</si>
  <si>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</si>
  <si>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</si>
  <si>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</si>
  <si>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</si>
  <si>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</si>
  <si>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</si>
  <si>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</si>
  <si>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</si>
  <si>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</si>
  <si>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</si>
  <si>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</si>
  <si>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</si>
  <si>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</si>
  <si>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</si>
  <si>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</si>
  <si>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</si>
  <si>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</si>
  <si>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</si>
  <si>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</si>
  <si>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</si>
  <si>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</si>
  <si>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</si>
  <si>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</si>
  <si>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</si>
  <si>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</si>
  <si>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</si>
  <si>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</si>
  <si>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</si>
  <si>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</si>
  <si>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</si>
  <si>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</si>
  <si>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</si>
  <si>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</si>
  <si>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</si>
  <si>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</si>
  <si>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</si>
  <si>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</si>
  <si>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</si>
  <si>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</si>
  <si>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</si>
  <si>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</si>
  <si>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</si>
  <si>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</si>
  <si>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</si>
  <si>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</si>
  <si>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</si>
  <si>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</si>
  <si>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</si>
  <si>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</si>
  <si>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</si>
  <si>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</si>
  <si>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</si>
  <si>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</si>
  <si>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</si>
  <si>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</si>
  <si>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</si>
  <si>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</si>
  <si>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</si>
  <si>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</si>
  <si>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</si>
  <si>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</si>
  <si>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</si>
  <si>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</si>
  <si>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</si>
  <si>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</si>
  <si>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</si>
  <si>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</si>
  <si>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</si>
  <si>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</si>
  <si>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</si>
  <si>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</si>
  <si>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</si>
  <si>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</si>
  <si>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</si>
  <si>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</si>
  <si>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</si>
  <si>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</si>
  <si>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</si>
  <si>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</si>
  <si>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</si>
  <si>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</si>
  <si>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</si>
  <si>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</si>
  <si>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</si>
  <si>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</si>
  <si>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</si>
  <si>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</si>
  <si>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</si>
  <si>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</si>
  <si>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</si>
  <si>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</si>
  <si>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</si>
  <si>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</si>
  <si>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</si>
  <si>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</si>
  <si>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</si>
  <si>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</si>
  <si>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</si>
  <si>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</si>
  <si>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</si>
  <si>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</si>
  <si>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</si>
  <si>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</si>
  <si>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</si>
  <si>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</si>
  <si>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</si>
  <si>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</si>
  <si>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</si>
  <si>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</si>
  <si>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</si>
  <si>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</si>
  <si>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</si>
  <si>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</si>
  <si>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</si>
  <si>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</si>
  <si>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</si>
  <si>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</si>
  <si>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</si>
  <si>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</si>
  <si>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</si>
  <si>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</si>
  <si>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</si>
  <si>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</si>
  <si>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</si>
  <si>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</si>
  <si>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</si>
  <si>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</si>
  <si>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</si>
  <si>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</si>
  <si>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</si>
  <si>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</si>
  <si>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</si>
  <si>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</si>
  <si>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</si>
  <si>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</si>
  <si>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</si>
  <si>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</si>
  <si>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</si>
  <si>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</si>
  <si>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</si>
  <si>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</si>
  <si>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</si>
  <si>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</si>
  <si>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</si>
  <si>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</si>
  <si>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</si>
  <si>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</si>
  <si>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</si>
  <si>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</si>
  <si>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</si>
  <si>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</si>
  <si>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</si>
  <si>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</si>
  <si>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</si>
  <si>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</si>
  <si>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</si>
  <si>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</si>
  <si>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</si>
  <si>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</si>
  <si>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</si>
  <si>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</si>
  <si>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</si>
  <si>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</si>
  <si>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</si>
  <si>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</si>
  <si>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</si>
  <si>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</si>
  <si>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</si>
  <si>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</si>
  <si>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</si>
  <si>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</si>
  <si>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</si>
  <si>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</si>
  <si>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</si>
  <si>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</si>
  <si>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</si>
  <si>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</si>
  <si>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</si>
  <si>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</si>
  <si>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</si>
  <si>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</si>
  <si>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</si>
  <si>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</si>
  <si>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</si>
  <si>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</si>
  <si>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</si>
  <si>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</si>
  <si>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</si>
  <si>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</si>
  <si>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</si>
  <si>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</si>
  <si>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</si>
  <si>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</si>
  <si>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</si>
  <si>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</si>
  <si>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</si>
  <si>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</si>
  <si>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</si>
  <si>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</si>
  <si>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</si>
  <si>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</si>
  <si>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</si>
  <si>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</si>
  <si>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</si>
  <si>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</si>
  <si>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</si>
  <si>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</si>
  <si>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</si>
  <si>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</si>
  <si>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</si>
  <si>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</si>
  <si>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</si>
  <si>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</si>
  <si>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</si>
  <si>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</si>
  <si>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</si>
  <si>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</si>
  <si>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</si>
  <si>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</si>
  <si>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</si>
  <si>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</si>
  <si>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</si>
  <si>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</si>
  <si>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</si>
  <si>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</si>
  <si>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</si>
  <si>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</si>
  <si>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</si>
  <si>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</si>
  <si>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</si>
  <si>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</si>
  <si>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</si>
  <si>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</si>
  <si>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</si>
  <si>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</si>
  <si>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</si>
  <si>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</si>
  <si>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</si>
  <si>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</si>
  <si>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</si>
  <si>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</si>
  <si>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</si>
  <si>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</si>
  <si>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</si>
  <si>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</si>
  <si>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</si>
  <si>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</si>
  <si>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</si>
  <si>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</si>
  <si>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</si>
  <si>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</si>
  <si>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</si>
  <si>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</si>
  <si>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</si>
  <si>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</si>
  <si>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</si>
  <si>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</si>
  <si>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</si>
  <si>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</si>
  <si>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</si>
  <si>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</si>
  <si>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</si>
  <si>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</si>
  <si>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</si>
  <si>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</si>
  <si>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</si>
  <si>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</si>
  <si>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</si>
  <si>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</si>
  <si>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</si>
  <si>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</si>
  <si>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</si>
  <si>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</si>
  <si>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</si>
  <si>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</si>
  <si>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</si>
  <si>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</si>
  <si>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</si>
  <si>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</si>
  <si>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</si>
  <si>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</si>
  <si>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</si>
  <si>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</si>
  <si>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</si>
  <si>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</si>
  <si>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</si>
  <si>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</si>
  <si>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</si>
  <si>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</si>
  <si>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</si>
  <si>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</si>
  <si>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</si>
  <si>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</si>
  <si>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</si>
  <si>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</si>
  <si>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</si>
  <si>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</si>
  <si>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</si>
  <si>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</si>
  <si>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</si>
  <si>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</si>
  <si>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</si>
  <si>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</si>
  <si>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</si>
  <si>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</si>
  <si>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</si>
  <si>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</si>
  <si>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</si>
  <si>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</si>
  <si>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</si>
  <si>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</si>
  <si>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</si>
  <si>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</si>
  <si>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</si>
  <si>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</si>
  <si>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</si>
  <si>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</si>
  <si>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</si>
  <si>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</si>
  <si>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</si>
  <si>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</si>
  <si>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</si>
  <si>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</si>
  <si>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</si>
  <si>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</si>
  <si>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</si>
  <si>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</si>
  <si>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</si>
  <si>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</si>
  <si>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</si>
  <si>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</si>
  <si>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</si>
  <si>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</si>
  <si>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</si>
  <si>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</si>
  <si>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</si>
  <si>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</si>
  <si>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</si>
  <si>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</si>
  <si>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</si>
  <si>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</si>
  <si>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</si>
  <si>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</si>
  <si>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</si>
  <si>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</si>
  <si>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</si>
  <si>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</si>
  <si>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</si>
  <si>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</si>
  <si>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</si>
  <si>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</si>
  <si>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</si>
  <si>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</si>
  <si>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</si>
  <si>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</si>
  <si>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</si>
  <si>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</si>
  <si>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</si>
  <si>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</si>
  <si>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</si>
  <si>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</si>
  <si>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</si>
  <si>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</si>
  <si>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</si>
  <si>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</si>
  <si>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</si>
  <si>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</si>
  <si>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</si>
  <si>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</si>
  <si>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</si>
  <si>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</si>
  <si>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</si>
  <si>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</si>
  <si>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</si>
  <si>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</si>
  <si>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</si>
  <si>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</si>
  <si>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</si>
  <si>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</si>
  <si>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</si>
  <si>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</si>
  <si>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</si>
  <si>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</si>
  <si>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</si>
  <si>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</si>
  <si>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</si>
  <si>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</si>
  <si>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</si>
  <si>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</si>
  <si>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</si>
  <si>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</si>
  <si>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</si>
  <si>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</si>
  <si>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</si>
  <si>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</si>
  <si>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</si>
  <si>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</si>
  <si>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</si>
  <si>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</si>
  <si>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</si>
  <si>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</si>
  <si>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</si>
  <si>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</si>
  <si>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</si>
  <si>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</si>
  <si>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</si>
  <si>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</si>
  <si>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</si>
  <si>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</si>
  <si>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</si>
  <si>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</si>
  <si>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</si>
  <si>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</si>
  <si>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</si>
  <si>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</si>
  <si>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</si>
  <si>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</si>
  <si>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</si>
  <si>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</si>
  <si>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</si>
  <si>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</si>
  <si>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</si>
  <si>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</si>
  <si>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</si>
  <si>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</si>
  <si>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</si>
  <si>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</si>
  <si>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</si>
  <si>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</si>
  <si>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</si>
  <si>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</si>
  <si>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</si>
  <si>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</si>
  <si>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</si>
  <si>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</si>
  <si>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</si>
  <si>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</si>
  <si>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</si>
  <si>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</si>
  <si>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</si>
  <si>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</si>
  <si>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</si>
  <si>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</si>
  <si>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</si>
  <si>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</si>
  <si>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</si>
  <si>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</si>
  <si>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</si>
  <si>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</si>
  <si>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</si>
  <si>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</si>
  <si>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</si>
  <si>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</si>
  <si>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</si>
  <si>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</si>
  <si>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</si>
  <si>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</si>
  <si>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</si>
  <si>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</si>
  <si>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</si>
  <si>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</si>
  <si>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</si>
  <si>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</si>
  <si>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</si>
  <si>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</si>
  <si>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</si>
  <si>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</si>
  <si>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</si>
  <si>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</si>
  <si>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</si>
  <si>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</si>
  <si>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</si>
  <si>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</si>
  <si>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</si>
  <si>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</si>
  <si>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</si>
  <si>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</si>
  <si>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</si>
  <si>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</si>
  <si>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</si>
  <si>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</si>
  <si>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</si>
  <si>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</si>
  <si>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</si>
  <si>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</si>
  <si>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</si>
  <si>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</si>
  <si>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</si>
  <si>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</si>
  <si>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</si>
  <si>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</si>
  <si>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</si>
  <si>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</si>
  <si>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</si>
  <si>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</si>
  <si>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</si>
  <si>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</si>
  <si>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</si>
  <si>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</si>
  <si>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</si>
  <si>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</si>
  <si>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</si>
  <si>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</si>
  <si>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</si>
  <si>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</si>
  <si>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</si>
  <si>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</si>
  <si>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</si>
  <si>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</si>
  <si>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</si>
  <si>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</si>
  <si>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</si>
  <si>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</si>
  <si>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</si>
  <si>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</si>
  <si>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</si>
  <si>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</si>
  <si>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</si>
  <si>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</si>
  <si>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</si>
  <si>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</si>
  <si>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</si>
  <si>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</si>
  <si>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</si>
  <si>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</si>
  <si>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</si>
  <si>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</si>
  <si>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</si>
  <si>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</si>
  <si>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</si>
  <si>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</si>
  <si>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</si>
  <si>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</si>
  <si>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</si>
  <si>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</si>
  <si>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</si>
  <si>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</si>
  <si>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</si>
  <si>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</si>
  <si>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</si>
  <si>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</si>
  <si>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</si>
  <si>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</si>
  <si>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</si>
  <si>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</si>
  <si>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</si>
  <si>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</si>
  <si>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</si>
  <si>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</si>
  <si>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</si>
  <si>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</si>
  <si>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</si>
  <si>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</si>
  <si>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</si>
  <si>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</si>
  <si>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</si>
  <si>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</si>
  <si>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</si>
  <si>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</si>
  <si>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</si>
  <si>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</si>
  <si>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</si>
  <si>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</si>
  <si>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</si>
  <si>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</si>
  <si>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</si>
  <si>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</si>
  <si>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</si>
  <si>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</si>
  <si>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</si>
  <si>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</si>
  <si>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</si>
  <si>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</si>
  <si>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</si>
  <si>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</si>
  <si>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</si>
  <si>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</si>
  <si>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</si>
  <si>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</si>
  <si>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</si>
  <si>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</si>
  <si>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</si>
  <si>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</si>
  <si>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</si>
  <si>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</si>
  <si>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</si>
  <si>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</si>
  <si>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</si>
  <si>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</si>
  <si>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</si>
  <si>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</si>
  <si>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</si>
  <si>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</si>
  <si>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</si>
  <si>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</si>
  <si>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</si>
  <si>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</si>
  <si>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</si>
  <si>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</si>
  <si>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</si>
  <si>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</si>
  <si>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</si>
  <si>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</si>
  <si>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</si>
  <si>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</si>
  <si>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</si>
  <si>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</si>
  <si>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</si>
  <si>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</si>
  <si>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</si>
  <si>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</si>
  <si>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</si>
  <si>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</si>
  <si>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</si>
  <si>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</si>
  <si>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</si>
  <si>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</si>
  <si>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</si>
  <si>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</si>
  <si>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</si>
  <si>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</si>
  <si>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</si>
  <si>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</si>
  <si>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</si>
  <si>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</si>
  <si>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</si>
  <si>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</si>
  <si>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</si>
  <si>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</si>
  <si>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</si>
  <si>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</si>
  <si>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</si>
  <si>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</si>
  <si>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</si>
  <si>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</si>
  <si>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</si>
  <si>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</si>
  <si>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</si>
  <si>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</si>
  <si>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</si>
  <si>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</si>
  <si>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</si>
  <si>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</si>
  <si>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</si>
  <si>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</si>
  <si>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</si>
  <si>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</si>
  <si>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</si>
  <si>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</si>
  <si>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</si>
  <si>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</si>
  <si>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</si>
  <si>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</si>
  <si>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</si>
  <si>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</si>
  <si>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</si>
  <si>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</si>
  <si>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</si>
  <si>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</si>
  <si>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</si>
  <si>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</si>
  <si>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</si>
  <si>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</si>
  <si>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</si>
  <si>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</si>
  <si>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</si>
  <si>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</si>
  <si>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</si>
  <si>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</si>
  <si>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</si>
  <si>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</si>
  <si>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</si>
  <si>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</si>
  <si>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</si>
  <si>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</si>
  <si>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</si>
  <si>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</si>
  <si>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</si>
  <si>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</si>
  <si>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</si>
  <si>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</si>
  <si>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</si>
  <si>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</si>
  <si>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</si>
  <si>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</si>
  <si>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</si>
  <si>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</si>
  <si>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</si>
  <si>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</si>
  <si>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</si>
  <si>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</si>
  <si>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</si>
  <si>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</si>
  <si>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</si>
  <si>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</si>
  <si>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</si>
  <si>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</si>
  <si>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</si>
  <si>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</si>
  <si>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</si>
  <si>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</si>
  <si>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</si>
  <si>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</si>
  <si>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</si>
  <si>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</si>
  <si>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</si>
  <si>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</si>
  <si>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</si>
  <si>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</si>
  <si>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</si>
  <si>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</si>
  <si>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</si>
  <si>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</si>
  <si>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</si>
  <si>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</si>
  <si>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</si>
  <si>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</si>
  <si>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</si>
  <si>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</si>
  <si>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</si>
  <si>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</si>
  <si>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</si>
  <si>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</si>
  <si>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</si>
  <si>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</si>
  <si>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</si>
  <si>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</si>
  <si>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</si>
  <si>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</si>
  <si>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</si>
  <si>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</si>
  <si>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</si>
  <si>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</si>
  <si>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</si>
  <si>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</si>
  <si>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</si>
  <si>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</si>
  <si>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</si>
  <si>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</si>
  <si>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</si>
  <si>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</si>
  <si>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</si>
  <si>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</si>
  <si>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</si>
  <si>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</si>
  <si>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</si>
  <si>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</si>
  <si>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</si>
  <si>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</si>
  <si>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</si>
  <si>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</si>
  <si>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</si>
  <si>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</si>
  <si>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</si>
  <si>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</si>
  <si>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</si>
  <si>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</si>
  <si>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</si>
  <si>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</si>
  <si>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</si>
  <si>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</si>
  <si>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</si>
  <si>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</si>
  <si>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</si>
  <si>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</si>
  <si>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</si>
  <si>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</si>
  <si>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</si>
  <si>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</si>
  <si>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</si>
  <si>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</si>
  <si>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</si>
  <si>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</si>
  <si>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</si>
  <si>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</si>
  <si>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</si>
  <si>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</si>
  <si>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</si>
  <si>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</si>
  <si>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</si>
  <si>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</si>
  <si>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</si>
  <si>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</si>
  <si>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</si>
  <si>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</si>
  <si>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</si>
  <si>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</si>
  <si>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</si>
  <si>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</si>
  <si>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</si>
  <si>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</si>
  <si>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</si>
  <si>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</si>
  <si>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</si>
  <si>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</si>
  <si>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</si>
  <si>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</si>
  <si>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</si>
  <si>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</si>
  <si>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</si>
  <si>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</si>
  <si>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</si>
  <si>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</si>
  <si>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</si>
  <si>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</si>
  <si>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</si>
  <si>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</si>
  <si>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</si>
  <si>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</si>
  <si>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</si>
  <si>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</si>
  <si>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</si>
  <si>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</si>
  <si>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</si>
  <si>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</si>
  <si>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</si>
  <si>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</si>
  <si>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</si>
  <si>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</si>
  <si>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</si>
  <si>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</si>
  <si>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</si>
  <si>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</si>
  <si>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</si>
  <si>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</si>
  <si>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</si>
  <si>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</si>
  <si>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</si>
  <si>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</si>
  <si>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</si>
  <si>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</si>
  <si>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</si>
  <si>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</si>
  <si>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</si>
  <si>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</si>
  <si>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</si>
  <si>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</si>
  <si>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</si>
  <si>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</si>
  <si>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</si>
  <si>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</si>
  <si>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</si>
  <si>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</si>
  <si>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</si>
  <si>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</si>
  <si>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</si>
  <si>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</si>
  <si>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</si>
  <si>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</si>
  <si>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</si>
  <si>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</si>
  <si>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</si>
  <si>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</si>
  <si>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</si>
  <si>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</si>
  <si>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</si>
  <si>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</si>
  <si>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</si>
  <si>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</si>
  <si>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</si>
  <si>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</si>
  <si>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</si>
  <si>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</si>
  <si>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</si>
  <si>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</si>
  <si>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</si>
  <si>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</si>
  <si>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</si>
  <si>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</si>
  <si>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</si>
  <si>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</si>
  <si>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</si>
  <si>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</si>
  <si>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</si>
  <si>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</si>
  <si>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</si>
  <si>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</si>
  <si>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</si>
  <si>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</si>
  <si>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</si>
  <si>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</si>
  <si>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</si>
  <si>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</si>
  <si>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</si>
  <si>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</si>
  <si>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</si>
  <si>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</si>
  <si>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</si>
  <si>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</si>
  <si>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</si>
  <si>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</si>
  <si>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</si>
  <si>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</si>
  <si>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</si>
  <si>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</si>
  <si>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</si>
  <si>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</si>
  <si>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</si>
  <si>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</si>
  <si>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</si>
  <si>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</si>
  <si>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</si>
  <si>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</si>
  <si>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</si>
  <si>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</si>
  <si>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</si>
  <si>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</si>
  <si>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</si>
  <si>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</si>
  <si>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</si>
  <si>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</si>
  <si>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</si>
  <si>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</si>
  <si>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</si>
  <si>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</si>
  <si>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</si>
  <si>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</si>
  <si>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</si>
  <si>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</si>
  <si>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</si>
  <si>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</si>
  <si>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</si>
  <si>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</si>
  <si>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</si>
  <si>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</si>
  <si>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</si>
  <si>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</si>
  <si>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</si>
  <si>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</si>
  <si>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</si>
  <si>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</si>
  <si>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</si>
  <si>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</si>
  <si>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</si>
  <si>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</si>
  <si>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</si>
  <si>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</si>
  <si>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</si>
  <si>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</si>
  <si>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</si>
  <si>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</si>
  <si>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</si>
  <si>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</si>
  <si>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</si>
  <si>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</si>
  <si>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</si>
  <si>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</si>
  <si>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</si>
  <si>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</si>
  <si>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</si>
  <si>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</si>
  <si>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</si>
  <si>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</si>
  <si>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</si>
  <si>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</si>
  <si>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</si>
  <si>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</si>
  <si>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</si>
  <si>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</si>
  <si>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</si>
  <si>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</si>
  <si>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</si>
  <si>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</si>
  <si>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</si>
  <si>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</si>
  <si>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</si>
  <si>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</si>
  <si>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</si>
  <si>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</si>
  <si>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</si>
  <si>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</si>
  <si>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</si>
  <si>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</si>
  <si>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</si>
  <si>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</si>
  <si>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</si>
  <si>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</si>
  <si>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</si>
  <si>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</si>
  <si>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</si>
  <si>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</si>
  <si>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</si>
  <si>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</si>
  <si>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</si>
  <si>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</si>
  <si>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</si>
  <si>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</si>
  <si>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</si>
  <si>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</si>
  <si>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</si>
  <si>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</si>
  <si>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</si>
  <si>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</si>
  <si>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</si>
  <si>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</si>
  <si>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</si>
  <si>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</si>
  <si>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</si>
  <si>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</si>
  <si>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</si>
  <si>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</si>
  <si>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</si>
  <si>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</si>
  <si>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</si>
  <si>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</si>
  <si>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</si>
  <si>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</si>
  <si>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</si>
  <si>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</si>
  <si>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</si>
  <si>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</si>
  <si>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</si>
  <si>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</si>
  <si>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</si>
  <si>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</si>
  <si>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</si>
  <si>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</si>
  <si>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</si>
  <si>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</si>
  <si>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</si>
  <si>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</si>
  <si>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</si>
  <si>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</si>
  <si>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</si>
  <si>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</si>
  <si>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</si>
  <si>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</si>
  <si>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</si>
  <si>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</si>
  <si>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</si>
  <si>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</si>
  <si>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</si>
  <si>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</si>
  <si>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</si>
  <si>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</si>
  <si>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</si>
  <si>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</si>
  <si>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</si>
  <si>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</si>
  <si>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</si>
  <si>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</si>
  <si>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</si>
  <si>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</si>
  <si>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</si>
  <si>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</si>
  <si>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</si>
  <si>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</si>
  <si>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</si>
  <si>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</si>
  <si>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</si>
  <si>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</si>
  <si>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</si>
  <si>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</si>
  <si>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</si>
  <si>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</si>
  <si>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</si>
  <si>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</si>
  <si>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</si>
  <si>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</si>
  <si>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</si>
  <si>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</si>
  <si>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</si>
  <si>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</si>
  <si>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</si>
  <si>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</si>
  <si>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</si>
  <si>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</si>
  <si>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</si>
  <si>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</si>
  <si>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</si>
  <si>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</si>
  <si>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</si>
  <si>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</si>
  <si>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</si>
  <si>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</si>
  <si>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</si>
  <si>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</si>
  <si>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</si>
  <si>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</si>
  <si>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</si>
  <si>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</si>
  <si>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</si>
  <si>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</si>
  <si>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</si>
  <si>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</si>
  <si>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</si>
  <si>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</si>
  <si>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</si>
  <si>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</si>
  <si>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</si>
  <si>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</si>
  <si>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</si>
  <si>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</si>
  <si>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</si>
  <si>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</si>
  <si>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</si>
  <si>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</si>
  <si>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</si>
  <si>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</si>
  <si>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</si>
  <si>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</si>
  <si>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</si>
  <si>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</si>
  <si>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</si>
  <si>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</si>
  <si>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</si>
  <si>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</si>
  <si>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</si>
  <si>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</si>
  <si>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</si>
  <si>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</si>
  <si>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</si>
  <si>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</si>
  <si>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</si>
  <si>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</si>
  <si>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</si>
  <si>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</si>
  <si>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</si>
  <si>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</si>
  <si>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</si>
  <si>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</si>
  <si>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</si>
  <si>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</si>
  <si>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</si>
  <si>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</si>
  <si>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</si>
  <si>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</si>
  <si>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</si>
  <si>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</si>
  <si>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</si>
  <si>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</si>
  <si>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</si>
  <si>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</si>
  <si>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</si>
  <si>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</si>
  <si>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</si>
  <si>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</si>
  <si>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</si>
  <si>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</si>
  <si>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</si>
  <si>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</si>
  <si>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</si>
  <si>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</si>
  <si>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</si>
  <si>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</si>
  <si>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</si>
  <si>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</si>
  <si>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</si>
  <si>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</si>
  <si>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</si>
  <si>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</si>
  <si>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</si>
  <si>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</si>
  <si>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</si>
  <si>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</si>
  <si>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</si>
  <si>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</si>
  <si>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</si>
  <si>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</si>
  <si>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</si>
  <si>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</si>
  <si>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</si>
  <si>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</si>
  <si>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</si>
  <si>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</si>
  <si>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</si>
  <si>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</si>
  <si>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</si>
  <si>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</si>
  <si>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</si>
  <si>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</si>
  <si>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</si>
  <si>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</si>
  <si>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</si>
  <si>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</si>
  <si>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</si>
  <si>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</si>
  <si>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</si>
  <si>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</si>
  <si>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</si>
  <si>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</si>
  <si>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</si>
  <si>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</si>
  <si>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</si>
  <si>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</si>
  <si>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</si>
  <si>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</si>
  <si>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</si>
  <si>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</si>
  <si>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</si>
  <si>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</si>
  <si>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</si>
  <si>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</si>
  <si>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</si>
  <si>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</si>
  <si>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</si>
  <si>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</si>
  <si>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</si>
  <si>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</si>
  <si>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</si>
  <si>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</si>
  <si>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</si>
  <si>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</si>
  <si>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</si>
  <si>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</si>
  <si>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</si>
  <si>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</si>
  <si>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</si>
  <si>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</si>
  <si>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</si>
  <si>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</si>
  <si>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</si>
  <si>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</si>
  <si>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</si>
  <si>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</si>
  <si>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</si>
  <si>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</si>
  <si>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</si>
  <si>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</si>
  <si>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</si>
  <si>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</si>
  <si>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</si>
  <si>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</si>
  <si>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</si>
  <si>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</si>
  <si>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</si>
  <si>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</si>
  <si>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</si>
  <si>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</si>
  <si>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</si>
  <si>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</si>
  <si>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</si>
  <si>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</si>
  <si>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</si>
  <si>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</si>
  <si>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</si>
  <si>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</si>
  <si>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</si>
  <si>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</si>
  <si>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</si>
  <si>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</si>
  <si>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</si>
  <si>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</si>
  <si>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</si>
  <si>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</si>
  <si>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</si>
  <si>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</si>
  <si>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</si>
  <si>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</si>
  <si>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</si>
  <si>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</si>
  <si>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</si>
  <si>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</si>
  <si>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</si>
  <si>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</si>
  <si>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</si>
  <si>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</si>
  <si>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</si>
  <si>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</si>
  <si>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</si>
  <si>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</si>
  <si>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</si>
  <si>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</si>
  <si>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</si>
  <si>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</si>
  <si>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</si>
  <si>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</si>
  <si>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</si>
  <si>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</si>
  <si>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</si>
  <si>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</si>
  <si>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</si>
  <si>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</si>
  <si>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</si>
  <si>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</si>
  <si>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</si>
  <si>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</si>
  <si>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</si>
  <si>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</si>
  <si>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</si>
  <si>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</si>
  <si>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</si>
  <si>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</si>
  <si>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</si>
  <si>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</si>
  <si>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</si>
  <si>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</si>
  <si>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</si>
  <si>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</si>
  <si>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</si>
  <si>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</si>
  <si>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</si>
  <si>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</si>
  <si>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</si>
  <si>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</si>
  <si>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</si>
  <si>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</si>
  <si>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</si>
  <si>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</si>
  <si>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</si>
  <si>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</si>
  <si>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</si>
  <si>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</si>
  <si>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</si>
  <si>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</si>
  <si>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</si>
  <si>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</si>
  <si>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</si>
  <si>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</si>
  <si>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</si>
  <si>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</si>
  <si>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</si>
  <si>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</si>
  <si>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</si>
  <si>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</si>
  <si>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</si>
  <si>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</si>
  <si>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</si>
  <si>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</si>
  <si>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</si>
  <si>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</si>
  <si>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</si>
  <si>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</si>
  <si>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</si>
  <si>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</si>
  <si>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</si>
  <si>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</si>
  <si>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</si>
  <si>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</si>
  <si>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</si>
  <si>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</si>
  <si>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</si>
  <si>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</si>
  <si>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</si>
  <si>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</si>
  <si>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</si>
  <si>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</si>
  <si>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</si>
  <si>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</si>
  <si>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</si>
  <si>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</si>
  <si>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</si>
  <si>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</si>
  <si>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</si>
  <si>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</si>
  <si>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</si>
  <si>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</si>
  <si>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</si>
  <si>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</si>
  <si>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</si>
  <si>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</si>
  <si>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</si>
  <si>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</si>
  <si>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</si>
  <si>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</si>
  <si>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</si>
  <si>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</si>
  <si>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</si>
  <si>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</si>
  <si>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</si>
  <si>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</si>
  <si>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</si>
  <si>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</si>
  <si>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</si>
  <si>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</si>
  <si>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</si>
  <si>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</si>
  <si>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</si>
  <si>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</si>
  <si>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</si>
  <si>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</si>
  <si>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</si>
  <si>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</si>
  <si>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</si>
  <si>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</si>
  <si>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</si>
  <si>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</si>
  <si>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</si>
  <si>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</si>
  <si>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</si>
  <si>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</si>
  <si>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</si>
  <si>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</si>
  <si>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</si>
  <si>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</si>
  <si>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</si>
  <si>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</si>
  <si>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</si>
  <si>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</si>
  <si>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</si>
  <si>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</si>
  <si>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</si>
  <si>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</si>
  <si>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</si>
  <si>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</si>
  <si>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</si>
  <si>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</si>
  <si>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</si>
  <si>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</si>
  <si>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</si>
  <si>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</si>
  <si>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</si>
  <si>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</si>
  <si>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</si>
  <si>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</si>
  <si>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</si>
  <si>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</si>
  <si>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</si>
  <si>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</si>
  <si>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</si>
  <si>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</si>
  <si>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</si>
  <si>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</si>
  <si>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</si>
  <si>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</si>
  <si>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</si>
  <si>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</si>
  <si>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</si>
  <si>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</si>
  <si>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</si>
  <si>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</si>
  <si>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</si>
  <si>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</si>
  <si>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</si>
  <si>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</si>
  <si>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</si>
  <si>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</si>
  <si>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</si>
  <si>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</si>
  <si>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</si>
  <si>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</si>
  <si>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</si>
  <si>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</si>
  <si>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</si>
  <si>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</si>
  <si>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</si>
  <si>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</si>
  <si>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</si>
  <si>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</si>
  <si>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</si>
  <si>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</si>
  <si>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</si>
  <si>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</si>
  <si>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</si>
  <si>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</si>
  <si>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</si>
  <si>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</si>
  <si>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</si>
  <si>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</si>
  <si>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</si>
  <si>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</si>
  <si>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</si>
  <si>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</si>
  <si>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</si>
  <si>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</si>
  <si>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</si>
  <si>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</si>
  <si>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</si>
  <si>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</si>
  <si>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</si>
  <si>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</si>
  <si>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</si>
  <si>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</si>
  <si>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</si>
  <si>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</si>
  <si>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</si>
  <si>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</si>
  <si>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</si>
  <si>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</si>
  <si>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</si>
  <si>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</si>
  <si>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</si>
  <si>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</si>
  <si>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</si>
  <si>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</si>
  <si>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</si>
  <si>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</si>
  <si>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</si>
  <si>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</si>
  <si>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</si>
  <si>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</si>
  <si>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</si>
  <si>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</si>
  <si>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</si>
  <si>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</si>
  <si>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</si>
  <si>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</si>
  <si>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</si>
  <si>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</si>
  <si>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</si>
  <si>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</si>
  <si>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</si>
  <si>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</si>
  <si>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</si>
  <si>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</si>
  <si>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</si>
  <si>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</si>
  <si>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</si>
  <si>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</si>
  <si>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</si>
  <si>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</si>
  <si>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</si>
  <si>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</si>
  <si>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</si>
  <si>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</si>
  <si>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</si>
  <si>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</si>
  <si>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</si>
  <si>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</si>
  <si>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</si>
  <si>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</si>
  <si>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</si>
  <si>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</si>
  <si>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</si>
  <si>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</si>
  <si>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</si>
  <si>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</si>
  <si>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</si>
  <si>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</si>
  <si>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</si>
  <si>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</si>
  <si>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</si>
  <si>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</si>
  <si>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</si>
  <si>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</si>
  <si>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</si>
  <si>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</si>
  <si>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</si>
  <si>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</si>
  <si>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</si>
  <si>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</si>
  <si>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</si>
  <si>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</si>
  <si>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</si>
  <si>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</si>
  <si>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</si>
  <si>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</si>
  <si>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</si>
  <si>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</si>
  <si>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</si>
  <si>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</si>
  <si>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</si>
  <si>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</si>
  <si>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</si>
  <si>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</si>
  <si>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</si>
  <si>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</si>
  <si>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</si>
  <si>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</si>
  <si>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</si>
  <si>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</si>
  <si>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</si>
  <si>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</si>
  <si>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</si>
  <si>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</si>
  <si>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</si>
  <si>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</si>
  <si>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</si>
  <si>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</si>
  <si>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</si>
  <si>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</si>
  <si>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</si>
  <si>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</si>
  <si>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</si>
  <si>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</si>
  <si>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</si>
  <si>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</si>
  <si>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</si>
  <si>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</si>
  <si>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</si>
  <si>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</si>
  <si>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</si>
  <si>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</si>
  <si>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</si>
  <si>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</si>
  <si>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</si>
  <si>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</si>
  <si>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</si>
  <si>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</si>
  <si>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</si>
  <si>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</si>
  <si>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</si>
  <si>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</si>
  <si>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</si>
  <si>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</si>
  <si>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</si>
  <si>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</si>
  <si>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</si>
  <si>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</si>
  <si>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</si>
  <si>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</si>
  <si>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</si>
  <si>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</si>
  <si>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</si>
  <si>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</si>
  <si>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</si>
  <si>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</si>
  <si>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</si>
  <si>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</si>
  <si>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</si>
  <si>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</si>
  <si>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</si>
  <si>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</si>
  <si>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</si>
  <si>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</si>
  <si>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</si>
  <si>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</si>
  <si>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</si>
  <si>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</si>
  <si>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</si>
  <si>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</si>
  <si>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</si>
  <si>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</si>
  <si>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</si>
  <si>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</si>
  <si>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</si>
  <si>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</si>
  <si>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</si>
  <si>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</si>
  <si>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</si>
  <si>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</si>
  <si>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</si>
  <si>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</si>
  <si>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</si>
  <si>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</si>
  <si>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</si>
  <si>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</si>
  <si>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</si>
  <si>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</si>
  <si>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</si>
  <si>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</si>
  <si>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</si>
  <si>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</si>
  <si>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</si>
  <si>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</si>
  <si>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</si>
  <si>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</si>
  <si>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</si>
  <si>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</si>
  <si>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</si>
  <si>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</si>
  <si>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</si>
  <si>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</si>
  <si>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</si>
  <si>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</si>
  <si>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</si>
  <si>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</si>
  <si>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</si>
  <si>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</si>
  <si>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</si>
  <si>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</si>
  <si>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</si>
  <si>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</si>
  <si>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</si>
  <si>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</si>
  <si>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</si>
  <si>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</si>
  <si>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</si>
  <si>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</si>
  <si>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</si>
  <si>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</si>
  <si>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</si>
  <si>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</si>
  <si>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</si>
  <si>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</si>
  <si>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</si>
  <si>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</si>
  <si>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</si>
  <si>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</si>
  <si>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</si>
  <si>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</si>
  <si>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</si>
  <si>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</si>
  <si>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</si>
  <si>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</si>
  <si>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</si>
  <si>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</si>
  <si>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</si>
  <si>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</si>
  <si>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</si>
  <si>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</si>
  <si>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</si>
  <si>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</si>
  <si>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</si>
  <si>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</si>
  <si>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</si>
  <si>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</si>
  <si>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</si>
  <si>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</si>
  <si>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</si>
  <si>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</si>
  <si>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</si>
  <si>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</si>
  <si>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</si>
  <si>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</si>
  <si>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</si>
  <si>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</si>
  <si>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</si>
  <si>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</si>
  <si>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</si>
  <si>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</si>
  <si>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</si>
  <si>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</si>
  <si>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</si>
  <si>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</si>
  <si>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</si>
  <si>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</si>
  <si>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</si>
  <si>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</si>
  <si>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</si>
  <si>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</si>
  <si>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</si>
  <si>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</si>
  <si>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</si>
  <si>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</si>
  <si>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</si>
  <si>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</si>
  <si>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</si>
  <si>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</si>
  <si>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</si>
  <si>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</si>
  <si>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</si>
  <si>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</si>
  <si>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</si>
  <si>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</si>
  <si>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</si>
  <si>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</si>
  <si>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</si>
  <si>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</si>
  <si>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</si>
  <si>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</si>
  <si>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</si>
  <si>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</si>
  <si>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</si>
  <si>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</si>
  <si>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</si>
  <si>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</si>
  <si>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</si>
  <si>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</si>
  <si>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</si>
  <si>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</si>
  <si>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</si>
  <si>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</si>
  <si>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</si>
  <si>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</si>
  <si>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</si>
  <si>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</si>
  <si>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</si>
  <si>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</si>
  <si>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</si>
  <si>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</si>
  <si>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</si>
  <si>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</si>
  <si>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</si>
  <si>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</si>
  <si>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</si>
  <si>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</si>
  <si>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</si>
  <si>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</si>
  <si>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</si>
  <si>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</si>
  <si>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</si>
  <si>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</si>
  <si>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</si>
  <si>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</si>
  <si>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</si>
  <si>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</si>
  <si>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</si>
  <si>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</si>
  <si>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</si>
  <si>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</si>
  <si>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</si>
  <si>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</si>
  <si>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</si>
  <si>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</si>
  <si>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</si>
  <si>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</si>
  <si>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</si>
  <si>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</si>
  <si>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</si>
  <si>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</si>
  <si>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</si>
  <si>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</si>
  <si>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</si>
  <si>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</si>
  <si>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</si>
  <si>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</si>
  <si>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</si>
  <si>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</si>
  <si>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</si>
  <si>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</si>
  <si>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</si>
  <si>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</si>
  <si>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</si>
  <si>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</si>
  <si>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</si>
  <si>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</si>
  <si>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</si>
  <si>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</si>
  <si>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</si>
  <si>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</si>
  <si>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</si>
  <si>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</si>
  <si>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</si>
  <si>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</si>
  <si>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</si>
  <si>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</si>
  <si>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</si>
  <si>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</si>
  <si>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</si>
  <si>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</si>
  <si>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</si>
  <si>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</si>
  <si>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</si>
  <si>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</si>
  <si>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</si>
  <si>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</si>
  <si>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</si>
  <si>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</si>
  <si>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</si>
  <si>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</si>
  <si>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</si>
  <si>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</si>
  <si>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</si>
  <si>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</si>
  <si>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</si>
  <si>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</si>
  <si>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</si>
  <si>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</si>
  <si>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</si>
  <si>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</si>
  <si>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</si>
  <si>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</si>
  <si>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</si>
  <si>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</si>
  <si>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</si>
  <si>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</si>
  <si>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</si>
  <si>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</si>
  <si>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</si>
  <si>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</si>
  <si>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</si>
  <si>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</si>
  <si>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</si>
  <si>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</si>
  <si>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</si>
  <si>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</si>
  <si>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</si>
  <si>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</si>
  <si>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</si>
  <si>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</si>
  <si>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</si>
  <si>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</si>
  <si>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</si>
  <si>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</si>
  <si>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</si>
  <si>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</si>
  <si>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</si>
  <si>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</si>
  <si>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</si>
  <si>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</si>
  <si>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</si>
  <si>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</si>
  <si>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</si>
  <si>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</si>
  <si>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</si>
  <si>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</si>
  <si>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</si>
  <si>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</si>
  <si>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</si>
  <si>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</si>
  <si>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</si>
  <si>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</si>
  <si>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</si>
  <si>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</si>
  <si>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</si>
  <si>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</si>
  <si>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</si>
  <si>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</si>
  <si>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</si>
  <si>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</si>
  <si>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</si>
  <si>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</si>
  <si>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</si>
  <si>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</si>
  <si>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</si>
  <si>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</si>
  <si>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</si>
  <si>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</si>
  <si>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</si>
  <si>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</si>
  <si>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</si>
  <si>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</si>
  <si>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</si>
  <si>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</si>
  <si>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</si>
  <si>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</si>
  <si>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</si>
  <si>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</si>
  <si>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</si>
  <si>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</si>
  <si>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</si>
  <si>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</si>
  <si>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</si>
  <si>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</si>
  <si>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</si>
  <si>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</si>
  <si>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</si>
  <si>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</si>
  <si>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</si>
  <si>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</si>
  <si>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</si>
  <si>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</si>
  <si>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</si>
  <si>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</si>
  <si>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</si>
  <si>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</si>
  <si>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</si>
  <si>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</si>
  <si>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</si>
  <si>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</si>
  <si>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</si>
  <si>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</si>
  <si>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</si>
  <si>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</si>
  <si>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</si>
  <si>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</si>
  <si>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</si>
  <si>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</si>
  <si>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</si>
  <si>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</si>
  <si>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</si>
  <si>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</si>
  <si>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</si>
  <si>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</si>
  <si>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</si>
  <si>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</si>
  <si>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</si>
  <si>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</si>
  <si>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</si>
  <si>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</si>
  <si>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</si>
  <si>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</si>
  <si>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</si>
  <si>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</si>
  <si>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</si>
  <si>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</si>
  <si>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</si>
  <si>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</si>
  <si>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</si>
  <si>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</si>
  <si>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</si>
  <si>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</si>
  <si>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</si>
  <si>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</si>
  <si>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</si>
  <si>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</si>
  <si>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</si>
  <si>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</si>
  <si>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</si>
  <si>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</si>
  <si>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</si>
  <si>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</si>
  <si>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</si>
  <si>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</si>
  <si>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</si>
  <si>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</si>
  <si>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</si>
  <si>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</si>
  <si>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</si>
  <si>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</si>
  <si>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</si>
  <si>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</si>
  <si>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</si>
  <si>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</si>
  <si>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</si>
  <si>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</si>
  <si>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</si>
  <si>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</si>
  <si>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</si>
  <si>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</si>
  <si>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</si>
  <si>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</si>
  <si>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</si>
  <si>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</si>
  <si>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</si>
  <si>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</si>
  <si>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</si>
  <si>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</si>
  <si>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</si>
  <si>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</si>
  <si>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</si>
  <si>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</si>
  <si>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</si>
  <si>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</si>
  <si>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</si>
  <si>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</si>
  <si>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</si>
  <si>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</si>
  <si>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</si>
  <si>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</si>
  <si>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</si>
  <si>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</si>
  <si>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</si>
  <si>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</si>
  <si>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</si>
  <si>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</si>
  <si>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</si>
  <si>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</si>
  <si>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</si>
  <si>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</si>
  <si>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</si>
  <si>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</si>
  <si>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</si>
  <si>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</si>
  <si>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</si>
  <si>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</si>
  <si>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</si>
  <si>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</si>
  <si>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</si>
  <si>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</si>
  <si>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</si>
  <si>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</si>
  <si>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</si>
  <si>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</si>
  <si>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</si>
  <si>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</si>
  <si>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</si>
  <si>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</si>
  <si>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</si>
  <si>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</si>
  <si>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</si>
  <si>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</si>
  <si>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</si>
  <si>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</si>
  <si>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</si>
  <si>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</si>
  <si>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</si>
  <si>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</si>
  <si>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</si>
  <si>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</si>
  <si>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</si>
  <si>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</si>
  <si>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</si>
  <si>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</si>
  <si>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</si>
  <si>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</si>
  <si>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</si>
  <si>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</si>
  <si>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</si>
  <si>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</si>
  <si>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</si>
  <si>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</si>
  <si>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</si>
  <si>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</si>
  <si>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</si>
  <si>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</si>
  <si>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</si>
  <si>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</si>
  <si>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</si>
  <si>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</si>
  <si>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</si>
  <si>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</si>
  <si>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</si>
  <si>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</si>
  <si>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</si>
  <si>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</si>
  <si>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</si>
  <si>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</si>
  <si>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</si>
  <si>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</si>
  <si>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</si>
  <si>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</si>
  <si>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</si>
  <si>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</si>
  <si>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</si>
  <si>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</si>
  <si>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</si>
  <si>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</si>
  <si>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</si>
  <si>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</si>
  <si>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</si>
  <si>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</si>
  <si>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</si>
  <si>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</si>
  <si>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</si>
  <si>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</si>
  <si>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</si>
  <si>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</si>
  <si>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</si>
  <si>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</si>
  <si>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</si>
  <si>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</si>
  <si>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</si>
  <si>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</si>
  <si>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</si>
  <si>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</si>
  <si>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</si>
  <si>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</si>
  <si>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</si>
  <si>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</si>
  <si>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</si>
  <si>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</si>
  <si>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</si>
  <si>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</si>
  <si>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</si>
  <si>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</si>
  <si>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</si>
  <si>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</si>
  <si>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</si>
  <si>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</si>
  <si>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</si>
  <si>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</si>
  <si>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</si>
  <si>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</si>
  <si>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</si>
  <si>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</si>
  <si>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</si>
  <si>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</si>
  <si>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</si>
  <si>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</si>
  <si>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</si>
  <si>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</si>
  <si>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</si>
  <si>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</si>
  <si>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</si>
  <si>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</si>
  <si>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</si>
  <si>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</si>
  <si>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</si>
  <si>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</si>
  <si>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</si>
  <si>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</si>
  <si>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</si>
  <si>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</si>
  <si>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</si>
  <si>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</si>
  <si>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</si>
  <si>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</si>
  <si>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</si>
  <si>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</si>
  <si>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</si>
  <si>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</si>
  <si>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</si>
  <si>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</si>
  <si>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</si>
  <si>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</si>
  <si>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</si>
  <si>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</si>
  <si>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</si>
  <si>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</si>
  <si>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</si>
  <si>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</si>
  <si>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</si>
  <si>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</si>
  <si>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</si>
  <si>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</si>
  <si>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</si>
  <si>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</si>
  <si>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</si>
  <si>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</si>
  <si>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</si>
  <si>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</si>
  <si>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</si>
  <si>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</si>
  <si>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</si>
  <si>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</si>
  <si>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</si>
  <si>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</si>
  <si>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</si>
  <si>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</si>
  <si>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</si>
  <si>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</si>
  <si>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</si>
  <si>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</si>
  <si>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</si>
  <si>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</si>
  <si>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</si>
  <si>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</si>
  <si>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</si>
  <si>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</si>
  <si>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</si>
  <si>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</si>
  <si>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</si>
  <si>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</si>
  <si>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</si>
  <si>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</si>
  <si>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</si>
  <si>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</si>
  <si>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</si>
  <si>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</si>
  <si>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</si>
  <si>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</si>
  <si>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</si>
  <si>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</si>
  <si>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</si>
  <si>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</si>
  <si>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</si>
  <si>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</si>
  <si>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</si>
  <si>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</si>
  <si>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</si>
  <si>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</si>
  <si>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</si>
  <si>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</si>
  <si>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</si>
  <si>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</si>
  <si>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</si>
  <si>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</si>
  <si>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</si>
  <si>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</si>
  <si>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</si>
  <si>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</si>
  <si>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</si>
  <si>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</si>
  <si>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</si>
  <si>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</si>
  <si>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</si>
  <si>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</si>
  <si>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</si>
  <si>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</si>
  <si>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</si>
  <si>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</si>
  <si>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</si>
  <si>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</si>
  <si>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</si>
  <si>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</si>
  <si>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</si>
  <si>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</si>
  <si>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</si>
  <si>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</si>
  <si>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</si>
  <si>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</si>
  <si>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</si>
  <si>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</si>
  <si>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</si>
  <si>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</si>
  <si>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</si>
  <si>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</si>
  <si>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</si>
  <si>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</si>
  <si>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</si>
  <si>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</si>
  <si>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</si>
  <si>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</si>
  <si>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</si>
  <si>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</si>
  <si>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</si>
  <si>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</si>
  <si>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</si>
  <si>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</si>
  <si>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</si>
  <si>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</si>
  <si>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</si>
  <si>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</si>
  <si>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</si>
  <si>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</si>
  <si>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</si>
  <si>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</si>
  <si>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</si>
  <si>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</si>
  <si>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</si>
  <si>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</si>
  <si>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</si>
  <si>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</si>
  <si>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</si>
  <si>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</si>
  <si>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</si>
  <si>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</si>
  <si>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</si>
  <si>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</si>
  <si>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</si>
  <si>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</si>
  <si>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</si>
  <si>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</si>
  <si>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</si>
  <si>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</si>
  <si>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</si>
  <si>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</si>
  <si>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</si>
  <si>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</si>
  <si>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</si>
  <si>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</si>
  <si>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</si>
  <si>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</si>
  <si>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</si>
  <si>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</si>
  <si>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</si>
  <si>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</si>
  <si>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</si>
  <si>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</si>
  <si>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</si>
  <si>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</si>
  <si>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</si>
  <si>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</si>
  <si>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</si>
  <si>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</si>
  <si>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</si>
  <si>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</si>
  <si>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</si>
  <si>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</si>
  <si>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</si>
  <si>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</si>
  <si>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</si>
  <si>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</si>
  <si>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</si>
  <si>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</si>
  <si>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</si>
  <si>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</si>
  <si>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</si>
  <si>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</si>
  <si>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</si>
  <si>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</si>
  <si>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</si>
  <si>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</si>
  <si>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</si>
  <si>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</si>
  <si>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</si>
  <si>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</si>
  <si>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</si>
  <si>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</si>
  <si>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</si>
  <si>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</si>
  <si>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</si>
  <si>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</si>
  <si>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</si>
  <si>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</si>
  <si>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</si>
  <si>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</si>
  <si>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</si>
  <si>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</si>
  <si>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</si>
  <si>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</si>
  <si>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</si>
  <si>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</si>
  <si>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</si>
  <si>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</si>
  <si>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</si>
  <si>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</si>
  <si>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</si>
  <si>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</si>
  <si>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</si>
  <si>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</si>
  <si>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</si>
  <si>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</si>
  <si>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</si>
  <si>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</si>
  <si>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</si>
  <si>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</si>
  <si>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</si>
  <si>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</si>
  <si>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</si>
  <si>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</si>
  <si>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</si>
  <si>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</si>
  <si>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</si>
  <si>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</si>
  <si>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</si>
  <si>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</si>
  <si>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</si>
  <si>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</si>
  <si>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</si>
  <si>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</si>
  <si>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</si>
  <si>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</si>
  <si>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</si>
  <si>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</si>
  <si>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</si>
  <si>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</si>
  <si>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</si>
  <si>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</si>
  <si>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</si>
  <si>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</si>
  <si>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</si>
  <si>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</si>
  <si>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</si>
  <si>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</si>
  <si>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</si>
  <si>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</si>
  <si>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</si>
  <si>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</si>
  <si>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</si>
  <si>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</si>
  <si>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</si>
  <si>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</si>
  <si>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</si>
  <si>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</si>
  <si>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</si>
  <si>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</si>
  <si>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</si>
  <si>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</si>
  <si>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</si>
  <si>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</si>
  <si>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</si>
  <si>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</si>
  <si>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</si>
  <si>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</si>
  <si>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</si>
  <si>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</si>
  <si>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</si>
  <si>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</si>
  <si>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</si>
  <si>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</si>
  <si>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</si>
  <si>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</si>
  <si>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</si>
  <si>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</si>
  <si>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</si>
  <si>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</si>
  <si>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</si>
  <si>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</si>
  <si>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</si>
  <si>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</si>
  <si>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</si>
  <si>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</si>
  <si>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</si>
  <si>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</si>
  <si>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</si>
  <si>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</si>
  <si>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</si>
  <si>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</si>
  <si>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</si>
  <si>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</si>
  <si>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</si>
  <si>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</si>
  <si>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</si>
  <si>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</si>
  <si>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</si>
  <si>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</si>
  <si>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</si>
  <si>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</si>
  <si>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</si>
  <si>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</si>
  <si>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</si>
  <si>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</si>
  <si>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</si>
  <si>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</si>
  <si>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</si>
  <si>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</si>
  <si>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</si>
  <si>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</si>
  <si>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</si>
  <si>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</si>
  <si>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</si>
  <si>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</si>
  <si>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</si>
  <si>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</si>
  <si>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</si>
  <si>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</si>
  <si>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</si>
  <si>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</si>
  <si>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</si>
  <si>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</si>
  <si>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</si>
  <si>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</si>
  <si>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</si>
  <si>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</si>
  <si>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</si>
  <si>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</si>
  <si>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</si>
  <si>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</si>
  <si>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</si>
  <si>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</si>
  <si>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</si>
  <si>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</si>
  <si>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</si>
  <si>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</si>
  <si>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</si>
  <si>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</si>
  <si>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</si>
  <si>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</si>
  <si>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</si>
  <si>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</si>
  <si>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</si>
  <si>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</si>
  <si>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</si>
  <si>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</si>
  <si>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</si>
  <si>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</si>
  <si>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</si>
  <si>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</si>
  <si>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</si>
  <si>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</si>
  <si>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</si>
  <si>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</si>
  <si>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</si>
  <si>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</si>
  <si>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</si>
  <si>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</si>
  <si>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</si>
  <si>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</si>
  <si>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</si>
  <si>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</si>
  <si>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</si>
  <si>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</si>
  <si>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</si>
  <si>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</si>
  <si>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</si>
  <si>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</si>
  <si>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</si>
  <si>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</si>
  <si>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</si>
  <si>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</si>
  <si>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</si>
  <si>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</si>
  <si>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</si>
  <si>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</si>
  <si>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</si>
  <si>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</si>
  <si>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</si>
  <si>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</si>
  <si>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</si>
  <si>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</si>
  <si>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</si>
  <si>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</si>
  <si>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</si>
  <si>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</si>
  <si>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</si>
  <si>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</si>
  <si>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</si>
  <si>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</si>
  <si>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</si>
  <si>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</si>
  <si>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</si>
  <si>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</si>
  <si>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</si>
  <si>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</si>
  <si>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</si>
  <si>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</si>
  <si>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</si>
  <si>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</si>
  <si>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</si>
  <si>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</si>
  <si>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</si>
  <si>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</si>
  <si>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</si>
  <si>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</si>
  <si>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</si>
  <si>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</si>
  <si>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</si>
  <si>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</si>
  <si>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</si>
  <si>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</si>
  <si>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</si>
  <si>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</si>
  <si>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</si>
  <si>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</si>
  <si>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</si>
  <si>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</si>
  <si>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</si>
  <si>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</si>
  <si>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</si>
  <si>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</si>
  <si>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</si>
  <si>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</si>
  <si>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</si>
  <si>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</si>
  <si>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</si>
  <si>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</si>
  <si>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</si>
  <si>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</si>
  <si>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</si>
  <si>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</si>
  <si>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</si>
  <si>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</si>
  <si>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</si>
  <si>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</si>
  <si>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</si>
  <si>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</si>
  <si>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</si>
  <si>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</si>
  <si>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</si>
  <si>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</si>
  <si>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</si>
  <si>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</si>
  <si>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</si>
  <si>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</si>
  <si>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</si>
  <si>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</si>
  <si>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</si>
  <si>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</si>
  <si>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</si>
  <si>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</si>
  <si>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</si>
  <si>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</si>
  <si>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</si>
  <si>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</si>
  <si>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</si>
  <si>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</si>
  <si>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</si>
  <si>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</si>
  <si>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</si>
  <si>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</si>
  <si>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</si>
  <si>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</si>
  <si>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</si>
  <si>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</si>
  <si>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</si>
  <si>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</si>
  <si>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</si>
  <si>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</si>
  <si>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</si>
  <si>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</si>
  <si>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</si>
  <si>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</si>
  <si>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</si>
  <si>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</si>
  <si>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</si>
  <si>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</si>
  <si>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</si>
  <si>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</si>
  <si>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</si>
  <si>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</si>
  <si>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</si>
  <si>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</si>
  <si>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</si>
  <si>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</si>
  <si>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</si>
  <si>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</si>
  <si>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</si>
  <si>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</si>
  <si>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</si>
  <si>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</si>
  <si>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</si>
  <si>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</si>
  <si>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</si>
  <si>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</si>
  <si>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</si>
  <si>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</si>
  <si>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</si>
  <si>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</si>
  <si>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</si>
  <si>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</si>
  <si>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</si>
  <si>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</si>
  <si>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</si>
  <si>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</si>
  <si>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</si>
  <si>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</si>
  <si>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</si>
  <si>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</si>
  <si>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</si>
  <si>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</si>
  <si>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</si>
  <si>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</si>
  <si>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</si>
  <si>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</si>
  <si>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</si>
  <si>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</si>
  <si>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</si>
  <si>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</si>
  <si>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</si>
  <si>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</si>
  <si>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</si>
  <si>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</si>
  <si>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</si>
  <si>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</si>
  <si>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</si>
  <si>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</si>
  <si>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</si>
  <si>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</si>
  <si>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</si>
  <si>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</si>
  <si>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</si>
  <si>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</si>
  <si>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</si>
  <si>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</si>
  <si>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</si>
  <si>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</si>
  <si>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</si>
  <si>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</si>
  <si>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</si>
  <si>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</si>
  <si>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</si>
  <si>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</si>
  <si>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</si>
  <si>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</si>
  <si>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</si>
  <si>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</si>
  <si>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</si>
  <si>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</si>
  <si>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</si>
  <si>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</si>
  <si>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</si>
  <si>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</si>
  <si>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</si>
  <si>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</si>
  <si>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</si>
  <si>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</si>
  <si>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</si>
  <si>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</si>
  <si>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</si>
  <si>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</si>
  <si>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</si>
  <si>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</si>
  <si>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</si>
  <si>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</si>
  <si>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</si>
  <si>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</si>
  <si>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</si>
  <si>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</si>
  <si>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</si>
  <si>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</si>
  <si>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</si>
  <si>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</si>
  <si>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</si>
  <si>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</si>
  <si>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</si>
  <si>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</si>
  <si>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</si>
  <si>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</si>
  <si>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</si>
  <si>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</si>
  <si>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</si>
  <si>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</si>
  <si>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</si>
  <si>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</si>
  <si>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</si>
  <si>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</si>
  <si>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</si>
  <si>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</si>
  <si>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</si>
  <si>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</si>
  <si>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</si>
  <si>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</si>
  <si>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</si>
  <si>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</si>
  <si>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</si>
  <si>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</si>
  <si>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</si>
  <si>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</si>
  <si>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</si>
  <si>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</si>
  <si>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</si>
  <si>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</si>
  <si>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</si>
  <si>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</si>
  <si>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</si>
  <si>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</si>
  <si>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</si>
  <si>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</si>
  <si>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</si>
  <si>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</si>
  <si>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</si>
  <si>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</si>
  <si>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</si>
  <si>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</si>
  <si>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</si>
  <si>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</si>
  <si>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</si>
  <si>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</si>
  <si>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</si>
  <si>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</si>
  <si>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</si>
  <si>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</si>
  <si>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</si>
  <si>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</si>
  <si>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</si>
  <si>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</si>
  <si>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</si>
  <si>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</si>
  <si>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</si>
  <si>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</si>
  <si>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</si>
  <si>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</si>
  <si>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</si>
  <si>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</si>
  <si>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</si>
  <si>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</si>
  <si>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</si>
  <si>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</si>
  <si>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</si>
  <si>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</si>
  <si>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</si>
  <si>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</si>
  <si>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</si>
  <si>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</si>
  <si>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</si>
  <si>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</si>
  <si>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</si>
  <si>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</si>
  <si>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</si>
  <si>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</si>
  <si>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</si>
  <si>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</si>
  <si>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</si>
  <si>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</si>
  <si>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</si>
  <si>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</si>
  <si>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</si>
  <si>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</si>
  <si>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</si>
  <si>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</si>
  <si>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</si>
  <si>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</si>
  <si>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</si>
  <si>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</si>
  <si>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</si>
  <si>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</si>
  <si>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</si>
  <si>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</si>
  <si>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</si>
  <si>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</si>
  <si>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</si>
  <si>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</si>
  <si>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</si>
  <si>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</si>
  <si>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</si>
  <si>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</si>
  <si>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</si>
  <si>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</si>
  <si>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</si>
  <si>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</si>
  <si>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</si>
  <si>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</si>
  <si>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</si>
  <si>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</si>
  <si>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</si>
  <si>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</si>
  <si>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</si>
  <si>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</si>
  <si>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</si>
  <si>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</si>
  <si>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</si>
  <si>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</si>
  <si>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</si>
  <si>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</si>
  <si>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</si>
  <si>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</si>
  <si>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</si>
  <si>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</si>
  <si>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</si>
  <si>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</si>
  <si>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</si>
  <si>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</si>
  <si>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</si>
  <si>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</si>
  <si>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</si>
  <si>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</si>
  <si>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</si>
  <si>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</si>
  <si>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</si>
  <si>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</si>
  <si>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</si>
  <si>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</si>
  <si>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</si>
  <si>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</si>
  <si>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</si>
  <si>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</si>
  <si>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</si>
  <si>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</si>
  <si>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</si>
  <si>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</si>
  <si>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</si>
  <si>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</si>
  <si>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</si>
  <si>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</si>
  <si>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</si>
  <si>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</si>
  <si>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</si>
  <si>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</si>
  <si>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</si>
  <si>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</si>
  <si>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</si>
  <si>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</si>
  <si>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</si>
  <si>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</si>
  <si>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</si>
  <si>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</si>
  <si>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</si>
  <si>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</si>
  <si>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</si>
  <si>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</si>
  <si>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</si>
  <si>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</si>
  <si>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</si>
  <si>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</si>
  <si>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</si>
  <si>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</si>
  <si>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</si>
  <si>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</si>
  <si>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</si>
  <si>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</si>
  <si>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</si>
  <si>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</si>
  <si>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</si>
  <si>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</si>
  <si>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</si>
  <si>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</si>
  <si>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</si>
  <si>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</si>
  <si>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</si>
  <si>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</si>
  <si>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</si>
  <si>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</si>
  <si>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</si>
  <si>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</si>
  <si>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</si>
  <si>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</si>
  <si>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</si>
  <si>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</si>
  <si>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</si>
  <si>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</si>
  <si>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</si>
  <si>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</si>
  <si>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</si>
  <si>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</si>
  <si>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</si>
  <si>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</si>
  <si>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</si>
  <si>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</si>
  <si>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</si>
  <si>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</si>
  <si>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</si>
  <si>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</si>
  <si>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</si>
  <si>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</si>
  <si>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</si>
  <si>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</si>
  <si>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</si>
  <si>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</si>
  <si>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</si>
  <si>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</si>
  <si>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</si>
  <si>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</si>
  <si>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</si>
  <si>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</si>
  <si>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</si>
  <si>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</si>
  <si>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</si>
  <si>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</si>
  <si>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</si>
  <si>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</si>
  <si>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</si>
  <si>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</si>
  <si>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</si>
  <si>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</si>
  <si>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</si>
  <si>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</si>
  <si>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</si>
  <si>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</si>
  <si>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</si>
  <si>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</si>
  <si>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</si>
  <si>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</si>
  <si>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</si>
  <si>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</si>
  <si>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</si>
  <si>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</si>
  <si>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</si>
  <si>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</si>
  <si>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</si>
  <si>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</si>
  <si>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</si>
  <si>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</si>
  <si>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</si>
  <si>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</si>
  <si>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</si>
  <si>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</si>
  <si>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</si>
  <si>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</si>
  <si>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</si>
  <si>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</si>
  <si>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</si>
  <si>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</si>
  <si>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</si>
  <si>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</si>
  <si>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</si>
  <si>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</si>
  <si>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</si>
  <si>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</si>
  <si>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</si>
  <si>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</si>
  <si>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</si>
  <si>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</si>
  <si>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</si>
  <si>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</si>
  <si>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</si>
  <si>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</si>
  <si>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</si>
  <si>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</si>
  <si>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</si>
  <si>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</si>
  <si>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</si>
  <si>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</si>
  <si>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</si>
  <si>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</si>
  <si>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</si>
  <si>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</si>
  <si>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</si>
  <si>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</si>
  <si>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</si>
  <si>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</si>
  <si>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</si>
  <si>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</si>
  <si>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</si>
  <si>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</si>
  <si>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</si>
  <si>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</si>
  <si>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</si>
  <si>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</si>
  <si>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</si>
  <si>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</si>
  <si>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</si>
  <si>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</si>
  <si>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</si>
  <si>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</si>
  <si>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</si>
  <si>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</si>
  <si>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</si>
  <si>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</si>
  <si>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</si>
  <si>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</si>
  <si>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</si>
  <si>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</si>
  <si>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</si>
  <si>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</si>
  <si>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</si>
  <si>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</si>
  <si>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</si>
  <si>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</si>
  <si>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</si>
  <si>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</si>
  <si>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</si>
  <si>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</si>
  <si>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</si>
  <si>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</si>
  <si>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</si>
  <si>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</si>
  <si>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</si>
  <si>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</si>
  <si>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</si>
  <si>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</si>
  <si>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</si>
  <si>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</si>
  <si>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</si>
  <si>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</si>
  <si>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</si>
  <si>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</si>
  <si>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</si>
  <si>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</si>
  <si>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</si>
  <si>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</si>
  <si>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</si>
  <si>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</si>
  <si>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</si>
  <si>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</si>
  <si>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</si>
  <si>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</si>
  <si>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</si>
  <si>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</si>
  <si>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</si>
  <si>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</si>
  <si>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</si>
  <si>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</si>
  <si>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</si>
  <si>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</si>
  <si>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</si>
  <si>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</si>
  <si>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</si>
  <si>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</si>
  <si>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</si>
  <si>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</si>
  <si>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</si>
  <si>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</si>
  <si>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</si>
  <si>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</si>
  <si>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</si>
  <si>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</si>
  <si>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</si>
  <si>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</si>
  <si>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</si>
  <si>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</si>
  <si>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</si>
  <si>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</si>
  <si>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</si>
  <si>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</si>
  <si>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</si>
  <si>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</si>
  <si>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</si>
  <si>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</si>
  <si>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</si>
  <si>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</si>
  <si>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</si>
  <si>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</si>
  <si>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</si>
  <si>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</si>
  <si>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</si>
  <si>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</si>
  <si>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</si>
  <si>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</si>
  <si>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</si>
  <si>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</si>
  <si>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</si>
  <si>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</si>
  <si>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</si>
  <si>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</si>
  <si>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</si>
  <si>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</si>
  <si>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</si>
  <si>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</si>
  <si>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</si>
  <si>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</si>
  <si>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</si>
  <si>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</si>
  <si>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</si>
  <si>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</si>
  <si>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</si>
  <si>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</si>
  <si>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</si>
  <si>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</si>
  <si>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</si>
  <si>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</si>
  <si>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</si>
  <si>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</si>
  <si>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</si>
  <si>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</si>
  <si>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</si>
  <si>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</si>
  <si>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</si>
  <si>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</si>
  <si>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</si>
  <si>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</si>
  <si>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</si>
  <si>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</si>
  <si>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</si>
  <si>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</si>
  <si>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</si>
  <si>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</si>
  <si>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</si>
  <si>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</si>
  <si>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</si>
  <si>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</si>
  <si>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</si>
  <si>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</si>
  <si>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</si>
  <si>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</si>
  <si>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</si>
  <si>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</si>
  <si>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</si>
  <si>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</si>
  <si>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</si>
  <si>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</si>
  <si>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</si>
  <si>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</si>
  <si>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</si>
  <si>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</si>
  <si>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</si>
  <si>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</si>
  <si>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</si>
  <si>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</si>
  <si>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</si>
  <si>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</si>
  <si>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</si>
  <si>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</si>
  <si>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</si>
  <si>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</si>
  <si>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</si>
  <si>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</si>
  <si>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</si>
  <si>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</si>
  <si>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</si>
  <si>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</si>
  <si>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</si>
  <si>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</si>
  <si>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</si>
  <si>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</si>
  <si>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</si>
  <si>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</si>
  <si>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</si>
  <si>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</si>
  <si>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</si>
  <si>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</si>
  <si>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</si>
  <si>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</si>
  <si>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</si>
  <si>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</si>
  <si>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</si>
  <si>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</si>
  <si>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</si>
  <si>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</si>
  <si>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</si>
  <si>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</si>
  <si>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</si>
  <si>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</si>
  <si>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</si>
  <si>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</si>
  <si>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</si>
  <si>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</si>
  <si>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</si>
  <si>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</si>
  <si>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</si>
  <si>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</si>
  <si>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</si>
  <si>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</si>
  <si>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</si>
  <si>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</si>
  <si>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</si>
  <si>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</si>
  <si>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</si>
  <si>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</si>
  <si>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</si>
  <si>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</si>
  <si>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</si>
  <si>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</si>
  <si>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</si>
  <si>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</si>
  <si>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</si>
  <si>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</si>
  <si>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</si>
  <si>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</si>
  <si>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</si>
  <si>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</si>
  <si>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</si>
  <si>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</si>
  <si>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</si>
  <si>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</si>
  <si>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</si>
  <si>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</si>
  <si>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</si>
  <si>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</si>
  <si>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</si>
  <si>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</si>
  <si>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</si>
  <si>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</si>
  <si>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</si>
  <si>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</si>
  <si>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</si>
  <si>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</si>
  <si>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</si>
  <si>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</si>
  <si>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</si>
  <si>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</si>
  <si>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</si>
  <si>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</si>
  <si>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</si>
  <si>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</si>
  <si>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</si>
  <si>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</si>
  <si>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</si>
  <si>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</si>
  <si>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</si>
  <si>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</si>
  <si>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</si>
  <si>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</si>
  <si>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</si>
  <si>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</si>
  <si>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</si>
  <si>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</si>
  <si>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</si>
  <si>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</si>
  <si>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</si>
  <si>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</si>
  <si>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</si>
  <si>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</si>
  <si>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</si>
  <si>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</si>
  <si>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</si>
  <si>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</si>
  <si>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</si>
  <si>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</si>
  <si>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</si>
  <si>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</si>
  <si>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</si>
  <si>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</si>
  <si>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</si>
  <si>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</si>
  <si>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</si>
  <si>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</si>
  <si>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</si>
  <si>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</si>
  <si>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</si>
  <si>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</si>
  <si>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</si>
  <si>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</si>
  <si>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</si>
  <si>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</si>
  <si>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</si>
  <si>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</si>
  <si>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</si>
  <si>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</si>
  <si>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</si>
  <si>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</si>
  <si>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</si>
  <si>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</si>
  <si>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</si>
  <si>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</si>
  <si>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</si>
  <si>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</si>
  <si>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</si>
  <si>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</si>
  <si>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</si>
  <si>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</si>
  <si>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</si>
  <si>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</si>
  <si>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</si>
  <si>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</si>
  <si>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</si>
  <si>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</si>
  <si>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</si>
  <si>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</si>
  <si>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</si>
  <si>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</si>
  <si>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</si>
  <si>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</si>
  <si>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</si>
  <si>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</si>
  <si>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</si>
  <si>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</si>
  <si>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</si>
  <si>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</si>
  <si>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</si>
  <si>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</si>
  <si>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</si>
  <si>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</si>
  <si>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</si>
  <si>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</si>
  <si>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</si>
  <si>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</si>
  <si>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</si>
  <si>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</si>
  <si>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</si>
  <si>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</si>
  <si>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</si>
  <si>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</si>
  <si>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</si>
  <si>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</si>
  <si>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</si>
  <si>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</si>
  <si>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</si>
  <si>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</si>
  <si>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</si>
  <si>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</si>
  <si>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</si>
  <si>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</si>
  <si>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</si>
  <si>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</si>
  <si>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</si>
  <si>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</si>
  <si>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</si>
  <si>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</si>
  <si>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</si>
  <si>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</si>
  <si>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</si>
  <si>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</si>
  <si>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</si>
  <si>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</si>
  <si>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</si>
  <si>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</si>
  <si>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</si>
  <si>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</si>
  <si>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</si>
  <si>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</si>
  <si>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</si>
  <si>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</si>
  <si>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</si>
  <si>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</si>
  <si>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</si>
  <si>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</si>
  <si>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</si>
  <si>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</si>
  <si>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</si>
  <si>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</si>
  <si>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</si>
  <si>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</si>
  <si>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</si>
  <si>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</si>
  <si>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</si>
  <si>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</si>
  <si>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</si>
  <si>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</si>
  <si>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</si>
  <si>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</si>
  <si>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</si>
  <si>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</si>
  <si>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</si>
  <si>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</si>
  <si>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</si>
  <si>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</si>
  <si>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</si>
  <si>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</si>
  <si>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</si>
  <si>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</si>
  <si>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</si>
  <si>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</si>
  <si>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</si>
  <si>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</si>
  <si>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</si>
  <si>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</si>
  <si>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</si>
  <si>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</si>
  <si>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</si>
  <si>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</si>
  <si>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</si>
  <si>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</si>
  <si>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</si>
  <si>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</si>
  <si>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</si>
  <si>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</si>
  <si>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</si>
  <si>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</si>
  <si>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</si>
  <si>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</si>
  <si>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</si>
  <si>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</si>
  <si>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</si>
  <si>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</si>
  <si>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</si>
  <si>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</si>
  <si>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</si>
  <si>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</si>
  <si>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</si>
  <si>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</si>
  <si>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</si>
  <si>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</si>
  <si>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</si>
  <si>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</si>
  <si>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</si>
  <si>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</si>
  <si>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</si>
  <si>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</si>
  <si>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</si>
  <si>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</si>
  <si>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</si>
  <si>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</si>
  <si>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</si>
  <si>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</si>
  <si>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</si>
  <si>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</si>
  <si>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</si>
  <si>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</si>
  <si>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</si>
  <si>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</si>
  <si>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</si>
  <si>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</si>
  <si>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</si>
  <si>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</si>
  <si>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</si>
  <si>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</si>
  <si>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</si>
  <si>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</si>
  <si>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</si>
  <si>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</si>
  <si>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</si>
  <si>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</si>
  <si>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</si>
  <si>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</si>
  <si>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</si>
  <si>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</si>
  <si>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</si>
  <si>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</si>
  <si>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</si>
  <si>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</si>
  <si>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</si>
  <si>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</si>
  <si>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</si>
  <si>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</si>
  <si>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</si>
  <si>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</si>
  <si>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</si>
  <si>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</si>
  <si>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</si>
  <si>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</si>
  <si>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</si>
  <si>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</si>
  <si>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</si>
  <si>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</si>
  <si>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</si>
  <si>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</si>
  <si>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</si>
  <si>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</si>
  <si>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</si>
  <si>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</si>
  <si>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</si>
  <si>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</si>
  <si>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</si>
  <si>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</si>
  <si>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</si>
  <si>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</si>
  <si>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</si>
  <si>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</si>
  <si>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</si>
  <si>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</si>
  <si>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</si>
  <si>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</si>
  <si>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</si>
  <si>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</si>
  <si>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</si>
  <si>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</si>
  <si>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</si>
  <si>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</si>
  <si>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</si>
  <si>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</si>
  <si>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</si>
  <si>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</si>
  <si>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</si>
  <si>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</si>
  <si>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</si>
  <si>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</si>
  <si>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</si>
  <si>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</si>
  <si>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</si>
  <si>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</si>
  <si>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</si>
  <si>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</si>
  <si>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</si>
  <si>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</si>
  <si>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</si>
  <si>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</si>
  <si>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</si>
  <si>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</si>
  <si>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</si>
  <si>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</si>
  <si>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</si>
  <si>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</si>
  <si>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</si>
  <si>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</si>
  <si>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</si>
  <si>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</si>
  <si>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</si>
  <si>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</si>
  <si>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</si>
  <si>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</si>
  <si>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</si>
  <si>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</si>
  <si>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</si>
  <si>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</si>
  <si>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</si>
  <si>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</si>
  <si>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</si>
  <si>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</si>
  <si>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</si>
  <si>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</si>
  <si>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</si>
  <si>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</si>
  <si>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</si>
  <si>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</si>
  <si>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</si>
  <si>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</si>
  <si>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</si>
  <si>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</si>
  <si>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</si>
  <si>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</si>
  <si>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</si>
  <si>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</si>
  <si>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</si>
  <si>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</si>
  <si>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</si>
  <si>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</si>
  <si>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</si>
  <si>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</si>
  <si>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</si>
  <si>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</si>
  <si>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</si>
  <si>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</si>
  <si>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</si>
  <si>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</si>
  <si>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</si>
  <si>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</si>
  <si>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</si>
  <si>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</si>
  <si>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</si>
  <si>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</si>
  <si>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</si>
  <si>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</si>
  <si>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</si>
  <si>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</si>
  <si>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</si>
  <si>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</si>
  <si>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</si>
  <si>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</si>
  <si>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</si>
  <si>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</si>
  <si>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</si>
  <si>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</si>
  <si>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</si>
  <si>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</si>
  <si>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</si>
  <si>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</si>
  <si>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</si>
  <si>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</si>
  <si>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</si>
  <si>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</si>
  <si>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</si>
  <si>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</si>
  <si>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</si>
  <si>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</si>
  <si>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</si>
  <si>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</si>
  <si>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</si>
  <si>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</si>
  <si>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</si>
  <si>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</si>
  <si>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</si>
  <si>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</si>
  <si>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</si>
  <si>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</si>
  <si>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</si>
  <si>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</si>
  <si>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</si>
  <si>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</si>
  <si>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</si>
  <si>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</si>
  <si>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</si>
  <si>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</si>
  <si>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</si>
  <si>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</si>
  <si>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</si>
  <si>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</si>
  <si>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</si>
  <si>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</si>
  <si>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</si>
  <si>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</si>
  <si>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</si>
  <si>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</si>
  <si>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</si>
  <si>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</si>
  <si>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</si>
  <si>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</si>
  <si>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</si>
  <si>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</si>
  <si>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</si>
  <si>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</si>
  <si>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</si>
  <si>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</si>
  <si>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</si>
  <si>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</si>
  <si>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</si>
  <si>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</si>
  <si>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</si>
  <si>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</si>
  <si>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</si>
  <si>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</si>
  <si>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</si>
  <si>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</si>
  <si>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</si>
  <si>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</si>
  <si>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</si>
  <si>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</si>
  <si>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</si>
  <si>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</si>
  <si>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</si>
  <si>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</si>
  <si>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</si>
  <si>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</si>
  <si>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</si>
  <si>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</si>
  <si>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</si>
  <si>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</si>
  <si>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</si>
  <si>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</si>
  <si>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</si>
  <si>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</si>
  <si>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</si>
  <si>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</si>
  <si>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</si>
  <si>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</si>
  <si>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</si>
  <si>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</si>
  <si>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</si>
  <si>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</si>
  <si>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</si>
  <si>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</si>
  <si>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</si>
  <si>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</si>
  <si>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</si>
  <si>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</si>
  <si>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</si>
  <si>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</si>
  <si>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</si>
  <si>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</si>
  <si>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</si>
  <si>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</si>
  <si>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</si>
  <si>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</si>
  <si>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</si>
  <si>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</si>
  <si>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</si>
  <si>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</si>
  <si>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</si>
  <si>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</si>
  <si>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</si>
  <si>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</si>
  <si>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</si>
  <si>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</si>
  <si>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</si>
  <si>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</si>
  <si>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</si>
  <si>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</si>
  <si>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</si>
  <si>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</si>
  <si>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</si>
  <si>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</si>
  <si>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</si>
  <si>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</si>
  <si>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</si>
  <si>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</si>
  <si>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</si>
  <si>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</si>
  <si>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</si>
  <si>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</si>
  <si>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</si>
  <si>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</si>
  <si>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</si>
  <si>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</si>
  <si>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</si>
  <si>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</si>
  <si>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</si>
  <si>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</si>
  <si>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</si>
  <si>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</si>
  <si>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</si>
  <si>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</si>
  <si>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</si>
  <si>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</si>
  <si>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</si>
  <si>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</si>
  <si>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</si>
  <si>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</si>
  <si>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</si>
  <si>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</si>
  <si>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</si>
  <si>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</si>
  <si>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</si>
  <si>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</si>
  <si>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</si>
  <si>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</si>
  <si>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</si>
  <si>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</si>
  <si>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</si>
  <si>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</si>
  <si>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</si>
  <si>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</si>
  <si>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</si>
  <si>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</si>
  <si>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</si>
  <si>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</si>
  <si>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</si>
  <si>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</si>
  <si>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</si>
  <si>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</si>
  <si>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</si>
  <si>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</si>
  <si>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</si>
  <si>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</si>
  <si>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</si>
  <si>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</si>
  <si>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</si>
  <si>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</si>
  <si>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</si>
  <si>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</si>
  <si>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</si>
  <si>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</si>
  <si>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</si>
  <si>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</si>
  <si>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</si>
  <si>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</si>
  <si>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</si>
  <si>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</si>
  <si>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</si>
  <si>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</si>
  <si>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</si>
  <si>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</si>
  <si>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</si>
  <si>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</si>
  <si>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</si>
  <si>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</si>
  <si>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</si>
  <si>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</si>
  <si>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</si>
  <si>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</si>
  <si>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</si>
  <si>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</si>
  <si>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</si>
  <si>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</si>
  <si>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</si>
  <si>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</si>
  <si>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</si>
  <si>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</si>
  <si>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</si>
  <si>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</si>
  <si>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</si>
  <si>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</si>
  <si>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</si>
  <si>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</si>
  <si>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</si>
  <si>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</si>
  <si>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</si>
  <si>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</si>
  <si>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</si>
  <si>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</si>
  <si>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</si>
  <si>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</si>
  <si>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</si>
  <si>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</si>
  <si>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</si>
  <si>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</si>
  <si>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</si>
  <si>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</si>
  <si>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</si>
  <si>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</si>
  <si>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</si>
  <si>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</si>
  <si>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</si>
  <si>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</si>
  <si>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</si>
  <si>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</si>
  <si>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</si>
  <si>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</si>
  <si>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</si>
  <si>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</si>
  <si>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</si>
  <si>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</si>
  <si>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</si>
  <si>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</si>
  <si>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</si>
  <si>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</si>
  <si>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</si>
  <si>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</si>
  <si>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</si>
  <si>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</si>
  <si>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</si>
  <si>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</si>
  <si>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</si>
  <si>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</si>
  <si>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</si>
  <si>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</si>
  <si>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</si>
  <si>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</si>
  <si>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</si>
  <si>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</si>
  <si>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</si>
  <si>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</si>
  <si>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</si>
  <si>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</si>
  <si>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</si>
  <si>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</si>
  <si>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</si>
  <si>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</si>
  <si>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</si>
  <si>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</si>
  <si>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</si>
  <si>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</si>
  <si>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</si>
  <si>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</si>
  <si>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</si>
  <si>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</si>
  <si>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</si>
  <si>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</si>
  <si>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</si>
  <si>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</si>
  <si>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</si>
  <si>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</si>
  <si>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</si>
  <si>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</si>
  <si>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</si>
  <si>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</si>
  <si>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</si>
  <si>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</si>
  <si>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</si>
  <si>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</si>
  <si>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</si>
  <si>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</si>
  <si>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</si>
  <si>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</si>
  <si>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</si>
  <si>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</si>
  <si>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</si>
  <si>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</si>
  <si>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</si>
  <si>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</si>
  <si>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</si>
  <si>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</si>
  <si>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</si>
  <si>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</si>
  <si>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</si>
  <si>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</si>
  <si>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</si>
  <si>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</si>
  <si>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</si>
  <si>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</si>
  <si>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</si>
  <si>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</si>
  <si>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</si>
  <si>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</si>
  <si>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</si>
  <si>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</si>
  <si>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</si>
  <si>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</si>
  <si>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</si>
  <si>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</si>
  <si>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</si>
  <si>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</si>
  <si>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</si>
  <si>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</si>
  <si>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</si>
  <si>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</si>
  <si>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</si>
  <si>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</si>
  <si>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</si>
  <si>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</si>
  <si>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</si>
  <si>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</si>
  <si>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</si>
  <si>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</si>
  <si>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</si>
  <si>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</si>
  <si>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</si>
  <si>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</si>
  <si>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</si>
  <si>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</si>
  <si>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</si>
  <si>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</si>
  <si>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</si>
  <si>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</si>
  <si>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</si>
  <si>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</si>
  <si>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</si>
  <si>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</si>
  <si>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</si>
  <si>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</si>
  <si>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</si>
  <si>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</si>
  <si>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</si>
  <si>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</si>
  <si>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</si>
  <si>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</si>
  <si>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</si>
  <si>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</si>
  <si>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</si>
  <si>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</si>
  <si>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</si>
  <si>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</si>
  <si>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</si>
  <si>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</si>
  <si>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</si>
  <si>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</si>
  <si>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</si>
  <si>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</si>
  <si>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</si>
  <si>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</si>
  <si>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</si>
  <si>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</si>
  <si>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</si>
  <si>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</si>
  <si>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</si>
  <si>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</si>
  <si>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</si>
  <si>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</si>
  <si>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</si>
  <si>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</si>
  <si>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</si>
  <si>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</si>
  <si>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</si>
  <si>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</si>
  <si>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</si>
  <si>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</si>
  <si>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</si>
  <si>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</si>
  <si>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</si>
  <si>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</si>
  <si>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</si>
  <si>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</si>
  <si>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</si>
  <si>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</si>
  <si>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</si>
  <si>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</si>
  <si>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</si>
  <si>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</si>
  <si>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</si>
  <si>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</si>
  <si>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</si>
  <si>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</si>
  <si>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</si>
  <si>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</si>
  <si>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</si>
  <si>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</si>
  <si>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</si>
  <si>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</si>
  <si>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</si>
  <si>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</si>
  <si>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</si>
  <si>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</si>
  <si>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</si>
  <si>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</si>
  <si>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</si>
  <si>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</si>
  <si>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</si>
  <si>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</si>
  <si>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</si>
  <si>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</si>
  <si>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</si>
  <si>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</si>
  <si>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</si>
  <si>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</si>
  <si>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</si>
  <si>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</si>
  <si>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</si>
  <si>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</si>
  <si>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</si>
  <si>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</si>
  <si>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</si>
  <si>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</si>
  <si>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</si>
  <si>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</si>
  <si>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</si>
  <si>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</si>
  <si>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</si>
  <si>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</si>
  <si>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</si>
  <si>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</si>
  <si>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</si>
  <si>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</si>
  <si>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</si>
  <si>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</si>
  <si>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</si>
  <si>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</si>
  <si>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</si>
  <si>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</si>
  <si>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</si>
  <si>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</si>
  <si>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</si>
  <si>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</si>
  <si>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</si>
  <si>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</si>
  <si>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</si>
  <si>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</si>
  <si>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</si>
  <si>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</si>
  <si>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</si>
  <si>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</si>
  <si>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</si>
  <si>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</si>
  <si>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</si>
  <si>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</si>
  <si>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</si>
  <si>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</si>
  <si>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</si>
  <si>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</si>
  <si>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</si>
  <si>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</si>
  <si>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</si>
  <si>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</si>
  <si>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</si>
  <si>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</si>
  <si>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</si>
  <si>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</si>
  <si>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</si>
  <si>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</si>
  <si>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</si>
  <si>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</si>
  <si>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</si>
  <si>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</si>
  <si>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</si>
  <si>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</si>
  <si>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</si>
  <si>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</si>
  <si>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</si>
  <si>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</si>
  <si>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</si>
  <si>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</si>
  <si>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</si>
  <si>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</si>
  <si>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</si>
  <si>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</si>
  <si>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</si>
  <si>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</si>
  <si>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</si>
  <si>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</si>
  <si>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</si>
  <si>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</si>
  <si>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</si>
  <si>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</si>
  <si>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</si>
  <si>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</si>
  <si>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</si>
  <si>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</si>
  <si>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</si>
  <si>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</si>
  <si>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</si>
  <si>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</si>
  <si>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</si>
  <si>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</si>
  <si>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</si>
  <si>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</si>
  <si>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</si>
  <si>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</si>
  <si>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</si>
  <si>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</si>
  <si>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</si>
  <si>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</si>
  <si>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</si>
  <si>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</si>
  <si>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</si>
  <si>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</si>
  <si>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</si>
  <si>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</si>
  <si>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</si>
  <si>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</si>
  <si>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</si>
  <si>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</si>
  <si>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</si>
  <si>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</si>
  <si>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</si>
  <si>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</si>
  <si>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</si>
  <si>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</si>
  <si>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</si>
  <si>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</si>
  <si>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</si>
  <si>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</si>
  <si>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</si>
  <si>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</si>
  <si>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</si>
  <si>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</si>
  <si>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</si>
  <si>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</si>
  <si>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</si>
  <si>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</si>
  <si>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</si>
  <si>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</si>
  <si>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</si>
  <si>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</si>
  <si>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</si>
  <si>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</si>
  <si>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</si>
  <si>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</si>
  <si>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</si>
  <si>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</si>
  <si>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</si>
  <si>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</si>
  <si>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</si>
  <si>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</si>
  <si>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</si>
  <si>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</si>
  <si>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</si>
  <si>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</si>
  <si>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</si>
  <si>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</si>
  <si>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</si>
  <si>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</si>
  <si>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</si>
  <si>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</si>
  <si>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</si>
  <si>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</si>
  <si>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</si>
  <si>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</si>
  <si>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</si>
  <si>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</si>
  <si>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</si>
  <si>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</si>
  <si>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</si>
  <si>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</si>
  <si>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</si>
  <si>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</si>
  <si>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</si>
  <si>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</si>
  <si>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</si>
  <si>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</si>
  <si>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</si>
  <si>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</si>
  <si>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</si>
  <si>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</si>
  <si>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</si>
  <si>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</si>
  <si>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</si>
  <si>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</si>
  <si>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</si>
  <si>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</si>
  <si>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</si>
  <si>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</si>
  <si>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</si>
  <si>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</si>
  <si>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</si>
  <si>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</si>
  <si>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</si>
  <si>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</si>
  <si>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</si>
  <si>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</si>
  <si>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</si>
  <si>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</si>
  <si>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</si>
  <si>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</si>
  <si>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</si>
  <si>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</si>
  <si>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</si>
  <si>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</si>
  <si>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</si>
  <si>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</si>
  <si>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</si>
  <si>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</si>
  <si>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</si>
  <si>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</si>
  <si>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</si>
  <si>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</si>
  <si>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</si>
  <si>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</si>
  <si>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</si>
  <si>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</si>
  <si>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</si>
  <si>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</si>
  <si>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</si>
  <si>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</si>
  <si>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</si>
  <si>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</si>
  <si>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</si>
  <si>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</si>
  <si>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</si>
  <si>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</si>
  <si>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</si>
  <si>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</si>
  <si>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</si>
  <si>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</si>
  <si>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</si>
  <si>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</si>
  <si>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</si>
  <si>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</si>
  <si>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</si>
  <si>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</si>
  <si>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</si>
  <si>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</si>
  <si>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</si>
  <si>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</si>
  <si>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</si>
  <si>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</si>
  <si>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</si>
  <si>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</si>
  <si>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</si>
  <si>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</si>
  <si>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</si>
  <si>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</si>
  <si>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</si>
  <si>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</si>
  <si>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</si>
  <si>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</si>
  <si>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</si>
  <si>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</si>
  <si>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</si>
  <si>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</si>
  <si>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</si>
  <si>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</si>
  <si>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</si>
  <si>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</si>
  <si>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</si>
  <si>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</si>
  <si>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</si>
  <si>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</si>
  <si>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</si>
  <si>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</si>
  <si>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</si>
  <si>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</si>
  <si>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</si>
  <si>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</si>
  <si>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</si>
  <si>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</si>
  <si>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</si>
  <si>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</si>
  <si>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</si>
  <si>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</si>
  <si>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</si>
  <si>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</si>
  <si>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</si>
  <si>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</si>
  <si>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</si>
  <si>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</si>
  <si>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</si>
  <si>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</si>
  <si>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</si>
  <si>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</si>
  <si>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</si>
  <si>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</si>
  <si>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</si>
  <si>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</si>
  <si>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</si>
  <si>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</si>
  <si>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</si>
  <si>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</si>
  <si>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</si>
  <si>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</si>
  <si>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</si>
  <si>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</si>
  <si>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</si>
  <si>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</si>
  <si>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</si>
  <si>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</si>
  <si>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</si>
  <si>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</si>
  <si>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</si>
  <si>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</si>
  <si>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</si>
  <si>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</si>
  <si>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</si>
  <si>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</si>
  <si>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</si>
  <si>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</si>
  <si>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</si>
  <si>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</si>
  <si>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</si>
  <si>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</si>
  <si>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</si>
  <si>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</si>
  <si>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</si>
  <si>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</si>
  <si>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</si>
  <si>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</si>
  <si>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</si>
  <si>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</si>
  <si>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</si>
  <si>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</si>
  <si>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</si>
  <si>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</si>
  <si>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</si>
  <si>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</si>
  <si>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</si>
  <si>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</si>
  <si>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</si>
  <si>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</si>
  <si>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</si>
  <si>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</si>
  <si>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</si>
  <si>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</si>
  <si>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</si>
  <si>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</si>
  <si>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</si>
  <si>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</si>
  <si>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</si>
  <si>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</si>
  <si>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</si>
  <si>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</si>
  <si>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</si>
  <si>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</si>
  <si>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</si>
  <si>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</si>
  <si>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</si>
  <si>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</si>
  <si>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</si>
  <si>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</si>
  <si>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</si>
  <si>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</si>
  <si>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</si>
  <si>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</si>
  <si>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</si>
  <si>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</si>
  <si>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</si>
  <si>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</si>
  <si>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</si>
  <si>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</si>
  <si>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</si>
  <si>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</si>
  <si>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</si>
  <si>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</si>
  <si>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</si>
  <si>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</si>
  <si>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</si>
  <si>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</si>
  <si>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</si>
  <si>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</si>
  <si>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</si>
  <si>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</si>
  <si>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</si>
  <si>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</si>
  <si>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</si>
  <si>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</si>
  <si>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</si>
  <si>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</si>
  <si>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</si>
  <si>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</si>
  <si>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</si>
  <si>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</si>
  <si>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</si>
  <si>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</si>
  <si>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</si>
  <si>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</si>
  <si>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</si>
  <si>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</si>
  <si>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</si>
  <si>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</si>
  <si>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</si>
  <si>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</si>
  <si>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</si>
  <si>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</si>
  <si>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</si>
  <si>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</si>
  <si>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</si>
  <si>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</si>
  <si>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</si>
  <si>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</si>
  <si>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</si>
  <si>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</si>
  <si>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</si>
  <si>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</si>
  <si>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</si>
  <si>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</si>
  <si>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</si>
  <si>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</si>
  <si>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</si>
  <si>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</si>
  <si>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</si>
  <si>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</si>
  <si>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</si>
  <si>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</si>
  <si>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</si>
  <si>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</si>
  <si>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</si>
  <si>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</si>
  <si>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</si>
  <si>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</si>
  <si>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</si>
  <si>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</si>
  <si>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</si>
  <si>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</si>
  <si>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</si>
  <si>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</si>
  <si>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</si>
  <si>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</si>
  <si>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</si>
  <si>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</si>
  <si>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</si>
  <si>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</si>
  <si>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</si>
  <si>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</si>
  <si>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</si>
  <si>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</si>
  <si>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</si>
  <si>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</si>
  <si>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</si>
  <si>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</si>
  <si>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</si>
  <si>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</si>
  <si>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</si>
  <si>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</si>
  <si>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</si>
  <si>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</si>
  <si>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</si>
  <si>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</si>
  <si>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</si>
  <si>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</si>
  <si>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</si>
  <si>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</si>
  <si>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</si>
  <si>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</si>
  <si>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</si>
  <si>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</si>
  <si>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</si>
  <si>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</si>
  <si>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</si>
  <si>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</si>
  <si>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</si>
  <si>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</si>
  <si>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</si>
  <si>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</si>
  <si>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</si>
  <si>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</si>
  <si>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</si>
  <si>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</si>
  <si>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</si>
  <si>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</si>
  <si>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</si>
  <si>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</si>
  <si>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</si>
  <si>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</si>
  <si>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</si>
  <si>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</si>
  <si>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</si>
  <si>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</si>
  <si>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</si>
  <si>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</si>
  <si>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</si>
  <si>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</si>
  <si>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</si>
  <si>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</si>
  <si>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</si>
  <si>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</si>
  <si>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</si>
  <si>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</si>
  <si>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</si>
  <si>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</si>
  <si>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</si>
  <si>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</si>
  <si>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</si>
  <si>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</si>
  <si>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</si>
  <si>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</si>
  <si>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</si>
  <si>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</si>
  <si>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</si>
  <si>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</si>
  <si>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</si>
  <si>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</si>
  <si>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</si>
  <si>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</si>
  <si>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</si>
  <si>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</si>
  <si>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</si>
  <si>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</si>
  <si>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</si>
  <si>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</si>
  <si>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</si>
  <si>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</si>
  <si>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</si>
  <si>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</si>
  <si>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</si>
  <si>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</si>
  <si>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</si>
  <si>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</si>
  <si>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</si>
  <si>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</si>
  <si>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</si>
  <si>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</si>
  <si>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</si>
  <si>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</si>
  <si>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</si>
  <si>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</si>
  <si>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</si>
  <si>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</si>
  <si>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</si>
  <si>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</si>
  <si>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</si>
  <si>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</si>
  <si>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</si>
  <si>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</si>
  <si>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</si>
  <si>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</si>
  <si>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</si>
  <si>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</si>
  <si>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</si>
  <si>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</si>
  <si>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</si>
  <si>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</si>
  <si>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</si>
  <si>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</si>
  <si>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</si>
  <si>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</si>
  <si>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</si>
  <si>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</si>
  <si>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</si>
  <si>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</si>
  <si>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</si>
  <si>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</si>
  <si>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</si>
  <si>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</si>
  <si>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</si>
  <si>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</si>
  <si>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</si>
  <si>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</si>
  <si>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</si>
  <si>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</si>
  <si>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</si>
  <si>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</si>
  <si>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</si>
  <si>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</si>
  <si>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</si>
  <si>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</si>
  <si>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</si>
  <si>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</si>
  <si>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</si>
  <si>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</si>
  <si>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</si>
  <si>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</si>
  <si>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</si>
  <si>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</si>
  <si>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</si>
  <si>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</si>
  <si>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</si>
  <si>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</si>
  <si>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</si>
  <si>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</si>
  <si>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</si>
  <si>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</si>
  <si>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</si>
  <si>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</si>
  <si>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</si>
  <si>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</si>
  <si>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</si>
  <si>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</si>
  <si>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</si>
  <si>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</si>
  <si>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</si>
  <si>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</si>
  <si>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</si>
  <si>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</si>
  <si>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</si>
  <si>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</si>
  <si>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</si>
  <si>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</si>
  <si>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</si>
  <si>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</si>
  <si>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</si>
  <si>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</si>
  <si>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</si>
  <si>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</si>
  <si>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</si>
  <si>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</si>
  <si>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</si>
  <si>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</si>
  <si>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</si>
  <si>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</si>
  <si>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</si>
  <si>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</si>
  <si>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</si>
  <si>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</si>
  <si>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</si>
  <si>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</si>
  <si>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</si>
  <si>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</si>
  <si>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</si>
  <si>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</si>
  <si>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</si>
  <si>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</si>
  <si>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</si>
  <si>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</si>
  <si>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</si>
  <si>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</si>
  <si>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</si>
  <si>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</si>
  <si>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</si>
  <si>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</si>
  <si>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</si>
  <si>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</si>
  <si>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</si>
  <si>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</si>
  <si>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</si>
  <si>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</si>
  <si>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</si>
  <si>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</si>
  <si>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</si>
  <si>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</si>
  <si>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</si>
  <si>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</si>
  <si>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</si>
  <si>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</si>
  <si>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</si>
  <si>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</si>
  <si>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</si>
  <si>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</si>
  <si>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</si>
  <si>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</si>
  <si>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</si>
  <si>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</si>
  <si>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</si>
  <si>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</si>
  <si>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</si>
  <si>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</si>
  <si>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</si>
  <si>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</si>
  <si>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</si>
  <si>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</si>
  <si>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</si>
  <si>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</si>
  <si>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</si>
  <si>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</si>
  <si>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</si>
  <si>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</si>
  <si>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</si>
  <si>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</si>
  <si>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</si>
  <si>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</si>
  <si>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</si>
  <si>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</si>
  <si>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</si>
  <si>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</si>
  <si>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</si>
  <si>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</si>
  <si>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</si>
  <si>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</si>
  <si>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</si>
  <si>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</si>
  <si>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</si>
  <si>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</si>
  <si>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</si>
  <si>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</si>
  <si>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</si>
  <si>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</si>
  <si>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</si>
  <si>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</si>
  <si>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</si>
  <si>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</si>
  <si>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</si>
  <si>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</si>
  <si>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</si>
  <si>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</si>
  <si>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</si>
  <si>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</si>
  <si>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</si>
  <si>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</si>
  <si>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</si>
  <si>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</si>
  <si>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</si>
  <si>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</si>
  <si>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</si>
  <si>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</si>
  <si>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</si>
  <si>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</si>
  <si>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</si>
  <si>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</si>
  <si>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</si>
  <si>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</si>
  <si>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</si>
  <si>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</si>
  <si>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</si>
  <si>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</si>
  <si>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</si>
  <si>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</si>
  <si>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</si>
  <si>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</si>
  <si>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</si>
  <si>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</si>
  <si>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</si>
  <si>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</si>
  <si>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</si>
  <si>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</si>
  <si>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</si>
  <si>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</si>
  <si>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</si>
  <si>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</si>
  <si>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</si>
  <si>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</si>
  <si>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</si>
  <si>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</si>
  <si>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</si>
  <si>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</si>
  <si>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</si>
  <si>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</si>
  <si>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</si>
  <si>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</si>
  <si>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</si>
  <si>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</si>
  <si>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</si>
  <si>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</si>
  <si>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</si>
  <si>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</si>
  <si>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</si>
  <si>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</si>
  <si>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</si>
  <si>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</si>
  <si>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</si>
  <si>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</si>
  <si>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</si>
  <si>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</si>
  <si>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</si>
  <si>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</si>
  <si>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</si>
  <si>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</si>
  <si>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</si>
  <si>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</si>
  <si>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</si>
  <si>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</si>
  <si>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</si>
  <si>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</si>
  <si>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</si>
  <si>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</si>
  <si>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</si>
  <si>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</si>
  <si>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</si>
  <si>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</si>
  <si>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</si>
  <si>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</si>
  <si>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</si>
  <si>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</si>
  <si>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</si>
  <si>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</si>
  <si>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</si>
  <si>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</si>
  <si>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</si>
  <si>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</si>
  <si>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</si>
  <si>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</si>
  <si>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</si>
  <si>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</si>
  <si>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</si>
  <si>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</si>
  <si>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</si>
  <si>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</si>
  <si>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</si>
  <si>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</si>
  <si>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</si>
  <si>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</si>
  <si>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</si>
  <si>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</si>
  <si>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</si>
  <si>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</si>
  <si>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</si>
  <si>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</si>
  <si>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</si>
  <si>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</si>
  <si>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</si>
  <si>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</si>
  <si>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</si>
  <si>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</si>
  <si>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</si>
  <si>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</si>
  <si>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</si>
  <si>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</si>
  <si>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</si>
  <si>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</si>
  <si>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</si>
  <si>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</si>
  <si>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</si>
  <si>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</si>
  <si>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</si>
  <si>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</si>
  <si>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</si>
  <si>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</si>
  <si>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</si>
  <si>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</si>
  <si>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</si>
  <si>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</si>
  <si>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</si>
  <si>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</si>
  <si>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</si>
  <si>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</si>
  <si>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</si>
  <si>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</si>
  <si>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</si>
  <si>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</si>
  <si>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</si>
  <si>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</si>
  <si>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</si>
  <si>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</si>
  <si>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</si>
  <si>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</si>
  <si>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</si>
  <si>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</si>
  <si>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</si>
  <si>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</si>
  <si>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</si>
  <si>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</si>
  <si>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</si>
  <si>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</si>
  <si>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</si>
  <si>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</si>
  <si>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</si>
  <si>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</si>
  <si>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</si>
  <si>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</si>
  <si>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</si>
  <si>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</si>
  <si>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</si>
  <si>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</si>
  <si>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</si>
  <si>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</si>
  <si>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</si>
  <si>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</si>
  <si>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</si>
  <si>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</si>
  <si>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</si>
  <si>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</si>
  <si>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</si>
  <si>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</si>
  <si>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</si>
  <si>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</si>
  <si>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</si>
  <si>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</si>
  <si>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</si>
  <si>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</si>
  <si>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</si>
  <si>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</si>
  <si>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</si>
  <si>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</si>
  <si>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</si>
  <si>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</si>
  <si>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</si>
  <si>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</si>
  <si>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</si>
  <si>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</si>
  <si>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</si>
  <si>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</si>
  <si>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</si>
  <si>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</si>
  <si>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</si>
  <si>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</si>
  <si>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</si>
  <si>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</si>
  <si>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</si>
  <si>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</si>
  <si>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</si>
  <si>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</si>
  <si>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</si>
  <si>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</si>
  <si>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</si>
  <si>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</si>
  <si>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</si>
  <si>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</si>
  <si>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</si>
  <si>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</si>
  <si>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</si>
  <si>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</si>
  <si>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</si>
  <si>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</si>
  <si>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</si>
  <si>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</si>
  <si>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</si>
  <si>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</si>
  <si>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</si>
  <si>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</si>
  <si>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</si>
  <si>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</si>
  <si>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</si>
  <si>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</si>
  <si>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</si>
  <si>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</si>
  <si>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</si>
  <si>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</si>
  <si>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</si>
  <si>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</si>
  <si>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</si>
  <si>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</si>
  <si>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</si>
  <si>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</si>
  <si>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</si>
  <si>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</si>
  <si>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</si>
  <si>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</si>
  <si>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</si>
  <si>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</si>
  <si>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</si>
  <si>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</si>
  <si>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</si>
  <si>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</si>
  <si>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</si>
  <si>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</si>
  <si>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</si>
  <si>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</si>
  <si>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</si>
  <si>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</si>
  <si>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</si>
  <si>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</si>
  <si>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</si>
  <si>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</si>
  <si>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</si>
  <si>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</si>
  <si>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</si>
  <si>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</si>
  <si>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</si>
  <si>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</si>
  <si>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</si>
  <si>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</si>
  <si>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</si>
  <si>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</si>
  <si>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</si>
  <si>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</si>
  <si>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</si>
  <si>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</si>
  <si>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</si>
  <si>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</si>
  <si>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</si>
  <si>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</si>
  <si>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</si>
  <si>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</si>
  <si>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</si>
  <si>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</si>
  <si>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</si>
  <si>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</si>
  <si>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</si>
  <si>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</si>
  <si>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</si>
  <si>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</si>
  <si>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</si>
  <si>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</si>
  <si>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</si>
  <si>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</si>
  <si>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</si>
  <si>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</si>
  <si>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</si>
  <si>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</si>
  <si>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</si>
  <si>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</si>
  <si>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</si>
  <si>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</si>
  <si>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</si>
  <si>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</si>
  <si>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</si>
  <si>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</si>
  <si>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</si>
  <si>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</si>
  <si>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</si>
  <si>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</si>
  <si>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</si>
  <si>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</si>
  <si>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</si>
  <si>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</si>
  <si>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</si>
  <si>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</si>
  <si>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</si>
  <si>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</si>
  <si>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</si>
  <si>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</si>
  <si>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</si>
  <si>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</si>
  <si>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</si>
  <si>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</si>
  <si>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</si>
  <si>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</si>
  <si>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</si>
  <si>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</si>
  <si>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</si>
  <si>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</si>
  <si>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</si>
  <si>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</si>
  <si>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</si>
  <si>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</si>
  <si>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</si>
  <si>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</si>
  <si>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</si>
  <si>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</si>
  <si>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</si>
  <si>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</si>
  <si>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</si>
  <si>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</si>
  <si>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</si>
  <si>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</si>
  <si>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</si>
  <si>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</si>
  <si>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</si>
  <si>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</si>
  <si>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</si>
  <si>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</si>
  <si>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</si>
  <si>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</si>
  <si>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</si>
  <si>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</si>
  <si>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</si>
  <si>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</si>
  <si>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</si>
  <si>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</si>
  <si>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</si>
  <si>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</si>
  <si>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</si>
  <si>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</si>
  <si>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</si>
  <si>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</si>
  <si>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</si>
  <si>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</si>
  <si>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</si>
  <si>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</si>
  <si>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</si>
  <si>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</si>
  <si>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</si>
  <si>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</si>
  <si>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</si>
  <si>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</si>
  <si>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</si>
  <si>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</si>
  <si>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</si>
  <si>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</si>
  <si>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</si>
  <si>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</si>
  <si>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</si>
  <si>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</si>
  <si>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</si>
  <si>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</si>
  <si>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</si>
  <si>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</si>
  <si>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</si>
  <si>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</si>
  <si>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</si>
  <si>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</si>
  <si>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</si>
  <si>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</si>
  <si>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</si>
  <si>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</si>
  <si>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</si>
  <si>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</si>
  <si>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</si>
  <si>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</si>
  <si>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</si>
  <si>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</si>
  <si>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</si>
  <si>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</si>
  <si>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</si>
  <si>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</si>
  <si>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</si>
  <si>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</si>
  <si>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</si>
  <si>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</si>
  <si>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</si>
  <si>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</si>
  <si>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</si>
  <si>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</si>
  <si>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</si>
  <si>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</si>
  <si>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</si>
  <si>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</si>
  <si>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</si>
  <si>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</si>
  <si>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</si>
  <si>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</si>
  <si>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</si>
  <si>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</si>
  <si>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</si>
  <si>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</si>
  <si>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</si>
  <si>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</si>
  <si>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</si>
  <si>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</si>
  <si>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</si>
  <si>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</si>
  <si>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</si>
  <si>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</si>
  <si>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</si>
  <si>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</si>
  <si>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</si>
  <si>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</si>
  <si>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</si>
  <si>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</si>
  <si>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</si>
  <si>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</si>
  <si>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</si>
  <si>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</si>
  <si>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</si>
  <si>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</si>
  <si>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</si>
  <si>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</si>
  <si>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</si>
  <si>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</si>
  <si>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</si>
  <si>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</si>
  <si>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</si>
  <si>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</si>
  <si>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</si>
  <si>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</si>
  <si>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</si>
  <si>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</si>
  <si>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</si>
  <si>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</si>
  <si>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</si>
  <si>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</si>
  <si>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</si>
  <si>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</si>
  <si>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</si>
  <si>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</si>
  <si>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</si>
  <si>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</si>
  <si>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</si>
  <si>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</si>
  <si>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</si>
  <si>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</si>
  <si>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</si>
  <si>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</si>
  <si>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</si>
  <si>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</si>
  <si>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</si>
  <si>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</si>
  <si>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</si>
  <si>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</si>
  <si>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</si>
  <si>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</si>
  <si>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</si>
  <si>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</si>
  <si>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</si>
  <si>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</si>
  <si>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</si>
  <si>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</si>
  <si>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</si>
  <si>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</si>
  <si>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</si>
  <si>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</si>
  <si>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</si>
  <si>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</si>
  <si>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</si>
  <si>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</si>
  <si>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</si>
  <si>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</si>
  <si>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</si>
  <si>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</si>
  <si>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</si>
  <si>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</si>
  <si>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</si>
  <si>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</si>
  <si>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</si>
  <si>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</si>
  <si>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</si>
  <si>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</si>
  <si>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</si>
  <si>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</si>
  <si>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</si>
  <si>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</si>
  <si>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</si>
  <si>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</si>
  <si>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</si>
  <si>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</si>
  <si>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</si>
  <si>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</si>
  <si>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</si>
  <si>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</si>
  <si>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</si>
  <si>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</si>
  <si>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</si>
  <si>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</si>
  <si>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</si>
  <si>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</si>
  <si>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</si>
  <si>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</si>
  <si>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</si>
  <si>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</si>
  <si>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</si>
  <si>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</si>
  <si>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</si>
  <si>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</si>
  <si>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</si>
  <si>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</si>
  <si>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</si>
  <si>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</si>
  <si>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</si>
  <si>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</si>
  <si>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</si>
  <si>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</si>
  <si>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</si>
  <si>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</si>
  <si>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</si>
  <si>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</si>
  <si>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</si>
  <si>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</si>
  <si>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</si>
  <si>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</si>
  <si>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</si>
  <si>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</si>
  <si>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</si>
  <si>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</si>
  <si>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</si>
  <si>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</si>
  <si>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</si>
  <si>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</si>
  <si>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</si>
  <si>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</si>
  <si>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</si>
  <si>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</si>
  <si>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</si>
  <si>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</si>
  <si>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</si>
  <si>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</si>
  <si>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</si>
  <si>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</si>
  <si>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</si>
  <si>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</si>
  <si>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</si>
  <si>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</si>
  <si>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</si>
  <si>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</si>
  <si>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</si>
  <si>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</si>
  <si>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</si>
  <si>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</si>
  <si>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</si>
  <si>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</si>
  <si>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</si>
  <si>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</si>
  <si>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</si>
  <si>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</si>
  <si>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</si>
  <si>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</si>
  <si>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</si>
  <si>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</si>
  <si>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</si>
  <si>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</si>
  <si>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</si>
  <si>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</si>
  <si>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</si>
  <si>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</si>
  <si>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</si>
  <si>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</si>
  <si>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</si>
  <si>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</si>
  <si>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</si>
  <si>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</si>
  <si>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</si>
  <si>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</si>
  <si>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</si>
  <si>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</si>
  <si>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</si>
  <si>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</si>
  <si>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</si>
  <si>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</si>
  <si>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</si>
  <si>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</si>
  <si>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</si>
  <si>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</si>
  <si>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</si>
  <si>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</si>
  <si>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</si>
  <si>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</si>
  <si>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</si>
  <si>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</si>
  <si>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</si>
  <si>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</si>
  <si>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</si>
  <si>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</si>
  <si>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</si>
  <si>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</si>
  <si>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</si>
  <si>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</si>
  <si>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</si>
  <si>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</si>
  <si>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</si>
  <si>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</si>
  <si>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</si>
  <si>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</si>
  <si>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</si>
  <si>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</si>
  <si>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</si>
  <si>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</si>
  <si>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</si>
  <si>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</si>
  <si>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</si>
  <si>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</si>
  <si>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</si>
  <si>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</si>
  <si>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</si>
  <si>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</si>
  <si>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</si>
  <si>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</si>
  <si>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</si>
  <si>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</si>
  <si>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</si>
  <si>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</si>
  <si>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</si>
  <si>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</si>
  <si>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</si>
  <si>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</si>
  <si>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</si>
  <si>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</si>
  <si>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</si>
  <si>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</si>
  <si>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</si>
  <si>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</si>
  <si>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</si>
  <si>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</si>
  <si>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</si>
  <si>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</si>
  <si>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</si>
  <si>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</si>
  <si>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</si>
  <si>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</si>
  <si>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</si>
  <si>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</si>
  <si>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</si>
  <si>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</si>
  <si>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</si>
  <si>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</si>
  <si>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</si>
  <si>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</si>
  <si>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</si>
  <si>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</si>
  <si>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</si>
  <si>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</si>
  <si>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</si>
  <si>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</si>
  <si>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</si>
  <si>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</si>
  <si>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</si>
  <si>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</si>
  <si>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</si>
  <si>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</si>
  <si>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</si>
  <si>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</si>
  <si>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</si>
  <si>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</si>
  <si>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</si>
  <si>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</si>
  <si>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</si>
  <si>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</si>
  <si>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</si>
  <si>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</si>
  <si>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</si>
  <si>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</si>
  <si>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</si>
  <si>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</si>
  <si>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</si>
  <si>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</si>
  <si>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</si>
  <si>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</si>
  <si>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</si>
  <si>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</si>
  <si>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</si>
  <si>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</si>
  <si>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</si>
  <si>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</si>
  <si>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</si>
  <si>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</si>
  <si>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</si>
  <si>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</si>
  <si>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</si>
  <si>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</si>
  <si>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</si>
  <si>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</si>
  <si>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</si>
  <si>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</si>
  <si>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</si>
  <si>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</si>
  <si>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</si>
  <si>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</si>
  <si>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</si>
  <si>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</si>
  <si>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</si>
  <si>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</si>
  <si>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</si>
  <si>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</si>
  <si>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</si>
  <si>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</si>
  <si>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</si>
  <si>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</si>
  <si>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</si>
  <si>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</si>
  <si>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</si>
  <si>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</si>
  <si>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</si>
  <si>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</si>
  <si>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</si>
  <si>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</si>
  <si>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</si>
  <si>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</si>
  <si>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</si>
  <si>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</si>
  <si>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</si>
  <si>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</si>
  <si>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</si>
  <si>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</si>
  <si>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</si>
  <si>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</si>
  <si>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</si>
  <si>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</si>
  <si>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</si>
  <si>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</si>
  <si>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</si>
  <si>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</si>
  <si>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</si>
  <si>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</si>
  <si>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</si>
  <si>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</si>
  <si>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</si>
  <si>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</si>
  <si>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</si>
  <si>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</si>
  <si>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</si>
  <si>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</si>
  <si>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</si>
  <si>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</si>
  <si>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</si>
  <si>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</si>
  <si>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</si>
  <si>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</si>
  <si>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</si>
  <si>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</si>
  <si>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</si>
  <si>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</si>
  <si>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</si>
  <si>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</si>
  <si>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</si>
  <si>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</si>
  <si>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</si>
  <si>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</si>
  <si>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</si>
  <si>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</si>
  <si>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</si>
  <si>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</si>
  <si>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</si>
  <si>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</si>
  <si>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</si>
  <si>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</si>
  <si>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</si>
  <si>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</si>
  <si>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</si>
  <si>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</si>
  <si>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</si>
  <si>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</si>
  <si>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</si>
  <si>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</si>
  <si>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</si>
  <si>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</si>
  <si>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</si>
  <si>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</si>
  <si>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</si>
  <si>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</si>
  <si>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</si>
  <si>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</si>
  <si>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</si>
  <si>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</si>
  <si>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</si>
  <si>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</si>
  <si>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</si>
  <si>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</si>
  <si>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</si>
  <si>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</si>
  <si>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</si>
  <si>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</si>
  <si>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</si>
  <si>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</si>
  <si>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</si>
  <si>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</si>
  <si>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</si>
  <si>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</si>
  <si>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</si>
  <si>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</si>
  <si>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</si>
  <si>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</si>
  <si>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</si>
  <si>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</si>
  <si>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</si>
  <si>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</si>
  <si>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</si>
  <si>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</si>
  <si>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</si>
  <si>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</si>
  <si>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</si>
  <si>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</si>
  <si>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</si>
  <si>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</si>
  <si>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</si>
  <si>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</si>
  <si>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</si>
  <si>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</si>
  <si>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</si>
  <si>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</si>
  <si>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</si>
  <si>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</si>
  <si>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</si>
  <si>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</si>
  <si>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</si>
  <si>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</si>
  <si>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</si>
  <si>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</si>
  <si>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</si>
  <si>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</si>
  <si>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</si>
  <si>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</si>
  <si>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</si>
  <si>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</si>
  <si>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</si>
  <si>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</si>
  <si>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</si>
  <si>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</si>
  <si>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</si>
  <si>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</si>
  <si>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</si>
  <si>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</si>
  <si>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</si>
  <si>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</si>
  <si>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</si>
  <si>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</si>
  <si>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</si>
  <si>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</si>
  <si>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</si>
  <si>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</si>
  <si>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</si>
  <si>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</si>
  <si>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</si>
  <si>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</si>
  <si>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</si>
  <si>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</si>
  <si>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</si>
  <si>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</si>
  <si>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</si>
  <si>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</si>
  <si>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</si>
  <si>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</si>
  <si>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</si>
  <si>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</si>
  <si>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</si>
  <si>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</si>
  <si>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</si>
  <si>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</si>
  <si>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</si>
  <si>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</si>
  <si>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</si>
  <si>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</si>
  <si>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</si>
  <si>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</si>
  <si>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</si>
  <si>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</si>
  <si>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</si>
  <si>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</si>
  <si>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</si>
  <si>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</si>
  <si>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</si>
  <si>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</si>
  <si>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</si>
  <si>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</si>
  <si>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</si>
  <si>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</si>
  <si>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</si>
  <si>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</si>
  <si>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</si>
  <si>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</si>
  <si>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</si>
  <si>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</si>
  <si>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</si>
  <si>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</si>
  <si>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</si>
  <si>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</si>
  <si>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</si>
  <si>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</si>
  <si>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</si>
  <si>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</si>
  <si>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</si>
  <si>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</si>
  <si>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</si>
  <si>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</si>
  <si>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</si>
  <si>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</si>
  <si>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</si>
  <si>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</si>
  <si>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</si>
  <si>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</si>
  <si>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</si>
  <si>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</si>
  <si>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</si>
  <si>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</si>
  <si>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</si>
  <si>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</si>
  <si>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</si>
  <si>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</si>
  <si>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</si>
  <si>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</si>
  <si>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</si>
  <si>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</si>
  <si>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</si>
  <si>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</si>
  <si>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</si>
  <si>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</si>
  <si>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</si>
  <si>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</si>
  <si>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</si>
  <si>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</si>
  <si>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</si>
  <si>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</si>
  <si>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</si>
  <si>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</si>
  <si>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</si>
  <si>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</si>
  <si>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</si>
  <si>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</si>
  <si>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</si>
  <si>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</si>
  <si>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</si>
  <si>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</si>
  <si>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</si>
  <si>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</si>
  <si>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</si>
  <si>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</si>
  <si>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</si>
  <si>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</si>
  <si>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</si>
  <si>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</si>
  <si>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</si>
  <si>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</si>
  <si>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</si>
  <si>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</si>
  <si>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</si>
  <si>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</si>
  <si>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</si>
  <si>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</si>
  <si>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</si>
  <si>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</si>
  <si>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</si>
  <si>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</si>
  <si>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</si>
  <si>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</si>
  <si>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</si>
  <si>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</si>
  <si>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</si>
  <si>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</si>
  <si>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</si>
  <si>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</si>
  <si>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</si>
  <si>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</si>
  <si>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</si>
  <si>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</si>
  <si>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</si>
  <si>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</si>
  <si>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</si>
  <si>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</si>
  <si>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</si>
  <si>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</si>
  <si>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</si>
  <si>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</si>
  <si>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</si>
  <si>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</si>
  <si>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</si>
  <si>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</si>
  <si>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</si>
  <si>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</si>
  <si>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</si>
  <si>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</si>
  <si>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</si>
  <si>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</si>
  <si>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</si>
  <si>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</si>
  <si>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</si>
  <si>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</si>
  <si>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</si>
  <si>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</si>
  <si>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</si>
  <si>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</si>
  <si>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</si>
  <si>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</si>
  <si>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</si>
  <si>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</si>
  <si>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</si>
  <si>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</si>
  <si>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</si>
  <si>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</si>
  <si>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</si>
  <si>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</si>
  <si>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</si>
  <si>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</si>
  <si>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</si>
  <si>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</si>
  <si>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</si>
  <si>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</si>
  <si>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</si>
  <si>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</si>
  <si>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</si>
  <si>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</si>
  <si>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</si>
  <si>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</si>
  <si>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</si>
  <si>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</si>
  <si>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</si>
  <si>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</si>
  <si>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</si>
  <si>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</si>
  <si>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</si>
  <si>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</si>
  <si>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</si>
  <si>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</si>
  <si>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</si>
  <si>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</si>
  <si>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</si>
  <si>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</si>
  <si>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</si>
  <si>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</si>
  <si>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</si>
  <si>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</si>
  <si>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</si>
  <si>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</si>
  <si>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</si>
  <si>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</si>
  <si>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</si>
  <si>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</si>
  <si>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</si>
  <si>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</si>
  <si>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</si>
  <si>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</si>
  <si>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</si>
  <si>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</si>
  <si>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</si>
  <si>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</si>
  <si>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</si>
  <si>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</si>
  <si>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</si>
  <si>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</si>
  <si>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</si>
  <si>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</si>
  <si>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</si>
  <si>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</si>
  <si>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</si>
  <si>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</si>
  <si>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</si>
  <si>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</si>
  <si>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</si>
  <si>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</si>
  <si>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</si>
  <si>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</si>
  <si>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</si>
  <si>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</si>
  <si>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</si>
  <si>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</si>
  <si>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</si>
  <si>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</si>
  <si>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</si>
  <si>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</si>
  <si>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</si>
  <si>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</si>
  <si>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</si>
  <si>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</si>
  <si>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</si>
  <si>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</si>
  <si>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</si>
  <si>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</si>
  <si>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</si>
  <si>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</si>
  <si>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</si>
  <si>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</si>
  <si>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</si>
  <si>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</si>
  <si>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</si>
  <si>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</si>
  <si>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</si>
  <si>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</si>
  <si>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</si>
  <si>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</si>
  <si>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</si>
  <si>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</si>
  <si>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</si>
  <si>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</si>
  <si>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</si>
  <si>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</si>
  <si>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</si>
  <si>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</si>
  <si>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</si>
  <si>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</si>
  <si>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</si>
  <si>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</si>
  <si>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</si>
  <si>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</si>
  <si>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</si>
  <si>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</si>
  <si>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</si>
  <si>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</si>
  <si>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</si>
  <si>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</si>
  <si>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</si>
  <si>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</si>
  <si>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</si>
  <si>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</si>
  <si>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</si>
  <si>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</si>
  <si>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</si>
  <si>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</si>
  <si>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</si>
  <si>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</si>
  <si>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</si>
  <si>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</si>
  <si>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</si>
  <si>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</si>
  <si>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</si>
  <si>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</si>
  <si>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</si>
  <si>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</si>
  <si>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</si>
  <si>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</si>
  <si>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</si>
  <si>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</si>
  <si>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</si>
  <si>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</si>
  <si>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</si>
  <si>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</si>
  <si>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</si>
  <si>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</si>
  <si>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</si>
  <si>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</si>
  <si>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</si>
  <si>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</si>
  <si>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</si>
  <si>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</si>
  <si>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</si>
  <si>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</si>
  <si>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</si>
  <si>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</si>
  <si>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</si>
  <si>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</si>
  <si>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</si>
  <si>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</si>
  <si>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</si>
  <si>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</si>
  <si>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</si>
  <si>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</si>
  <si>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</si>
  <si>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</si>
  <si>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</si>
  <si>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</si>
  <si>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</si>
  <si>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</si>
  <si>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</si>
  <si>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</si>
  <si>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</si>
  <si>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</si>
  <si>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</si>
  <si>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</si>
  <si>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</si>
  <si>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</si>
  <si>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</si>
  <si>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</si>
  <si>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</si>
  <si>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</si>
  <si>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</si>
  <si>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</si>
  <si>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</si>
  <si>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</si>
  <si>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</si>
  <si>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</si>
  <si>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</si>
  <si>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</si>
  <si>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</si>
  <si>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</si>
  <si>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</si>
  <si>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</si>
  <si>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</si>
  <si>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</si>
  <si>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</si>
  <si>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</si>
  <si>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</si>
  <si>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</si>
  <si>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</si>
  <si>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</si>
  <si>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</si>
  <si>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</si>
  <si>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</si>
  <si>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</si>
  <si>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</si>
  <si>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</si>
  <si>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</si>
  <si>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</si>
  <si>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</si>
  <si>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</si>
  <si>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</si>
  <si>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</si>
  <si>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</si>
  <si>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</si>
  <si>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</si>
  <si>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</si>
  <si>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</si>
  <si>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</si>
  <si>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</si>
  <si>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</si>
  <si>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</si>
  <si>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</si>
  <si>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</si>
  <si>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</si>
  <si>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</si>
  <si>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</si>
  <si>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</si>
  <si>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</si>
  <si>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</si>
  <si>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</si>
  <si>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</si>
  <si>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</si>
  <si>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</si>
  <si>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</si>
  <si>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</si>
  <si>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</si>
  <si>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</si>
  <si>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</si>
  <si>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</si>
  <si>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</si>
  <si>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</si>
  <si>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</si>
  <si>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</si>
  <si>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</si>
  <si>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</si>
  <si>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</si>
  <si>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</si>
  <si>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</si>
  <si>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</si>
  <si>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</si>
  <si>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</si>
  <si>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</si>
  <si>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</si>
  <si>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</si>
  <si>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</si>
  <si>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</si>
  <si>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</si>
  <si>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</si>
  <si>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</si>
  <si>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</si>
  <si>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</si>
  <si>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</si>
  <si>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</si>
  <si>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</si>
  <si>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</si>
  <si>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</si>
  <si>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</si>
  <si>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</si>
  <si>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</si>
  <si>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</si>
  <si>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</si>
  <si>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</si>
  <si>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</si>
  <si>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</si>
  <si>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</si>
  <si>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</si>
  <si>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</si>
  <si>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</si>
  <si>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</si>
  <si>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</si>
  <si>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</si>
  <si>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</si>
  <si>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</si>
  <si>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</si>
  <si>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</si>
  <si>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</si>
  <si>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</si>
  <si>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</si>
  <si>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</si>
  <si>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</si>
  <si>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</si>
  <si>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</si>
  <si>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</si>
  <si>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</si>
  <si>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</si>
  <si>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</si>
  <si>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</si>
  <si>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</si>
  <si>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</si>
  <si>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</si>
  <si>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</si>
  <si>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</si>
  <si>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</si>
  <si>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</si>
  <si>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</si>
  <si>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</si>
  <si>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</si>
  <si>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</si>
  <si>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</si>
  <si>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</si>
  <si>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</si>
  <si>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</si>
  <si>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</si>
  <si>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</si>
  <si>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</si>
  <si>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</si>
  <si>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</si>
  <si>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</si>
  <si>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</si>
  <si>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</si>
  <si>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</si>
  <si>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</si>
  <si>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</si>
  <si>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</si>
  <si>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</si>
  <si>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</si>
  <si>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</si>
  <si>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</si>
  <si>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</si>
  <si>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</si>
  <si>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</si>
  <si>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</si>
  <si>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</si>
  <si>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</si>
  <si>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</si>
  <si>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</si>
  <si>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</si>
  <si>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</si>
  <si>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</si>
  <si>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</si>
  <si>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</si>
  <si>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</si>
  <si>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</si>
  <si>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</si>
  <si>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</si>
  <si>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</si>
  <si>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</si>
  <si>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</si>
  <si>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</si>
  <si>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</si>
  <si>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</si>
  <si>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</si>
  <si>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</si>
  <si>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</si>
  <si>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</si>
  <si>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</si>
  <si>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</si>
  <si>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</si>
  <si>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</si>
  <si>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</si>
  <si>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</si>
  <si>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</si>
  <si>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</si>
  <si>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</si>
  <si>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</si>
  <si>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</si>
  <si>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</si>
  <si>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</si>
  <si>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</si>
  <si>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</si>
  <si>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</si>
  <si>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</si>
  <si>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</si>
  <si>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</si>
  <si>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</si>
  <si>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</si>
  <si>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</si>
  <si>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</si>
  <si>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</si>
  <si>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</si>
  <si>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</si>
  <si>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</si>
  <si>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</si>
  <si>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</si>
  <si>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</si>
  <si>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</si>
  <si>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</si>
  <si>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</si>
  <si>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</si>
  <si>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</si>
  <si>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</si>
  <si>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</si>
  <si>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</si>
  <si>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</si>
  <si>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</si>
  <si>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</si>
  <si>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</si>
  <si>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</si>
  <si>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</si>
  <si>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</si>
  <si>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</si>
  <si>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</si>
  <si>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</si>
  <si>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</si>
  <si>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</si>
  <si>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</si>
  <si>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</si>
  <si>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</si>
  <si>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</si>
  <si>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</si>
  <si>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</si>
  <si>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</si>
  <si>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</si>
  <si>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</si>
  <si>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</si>
  <si>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</si>
  <si>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</si>
  <si>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</si>
  <si>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</si>
  <si>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</si>
  <si>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</si>
  <si>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</si>
  <si>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</si>
  <si>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</si>
  <si>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</si>
  <si>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</si>
  <si>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</si>
  <si>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</si>
  <si>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</si>
  <si>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</si>
  <si>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</si>
  <si>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</si>
  <si>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</si>
  <si>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</si>
  <si>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</si>
  <si>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</si>
  <si>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</si>
  <si>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</si>
  <si>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</si>
  <si>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</si>
  <si>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</si>
  <si>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</si>
  <si>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</si>
  <si>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</si>
  <si>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</si>
  <si>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</si>
  <si>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</si>
  <si>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</si>
  <si>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</si>
  <si>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</si>
  <si>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</si>
  <si>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</si>
  <si>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</si>
  <si>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</si>
  <si>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</si>
  <si>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</si>
  <si>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</si>
  <si>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</si>
  <si>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</si>
  <si>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</si>
  <si>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</si>
  <si>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</si>
  <si>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</si>
  <si>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</si>
  <si>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</si>
  <si>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</si>
  <si>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</si>
  <si>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</si>
  <si>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</si>
  <si>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</si>
  <si>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</si>
  <si>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</si>
  <si>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</si>
  <si>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</si>
  <si>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</si>
  <si>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</si>
  <si>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</si>
  <si>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</si>
  <si>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</si>
  <si>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</si>
  <si>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</si>
  <si>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</si>
  <si>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</si>
  <si>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</si>
  <si>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</si>
  <si>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</si>
  <si>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</si>
  <si>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</si>
  <si>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</si>
  <si>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</si>
  <si>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</si>
  <si>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</si>
  <si>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</si>
  <si>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</si>
  <si>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</si>
  <si>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</si>
  <si>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</si>
  <si>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</si>
  <si>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</si>
  <si>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</si>
  <si>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</si>
  <si>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</si>
  <si>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</si>
  <si>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</si>
  <si>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</si>
  <si>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</si>
  <si>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</si>
  <si>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</si>
  <si>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</si>
  <si>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</si>
  <si>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</si>
  <si>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</si>
  <si>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</si>
  <si>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</si>
  <si>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</si>
  <si>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</si>
  <si>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</si>
  <si>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</si>
  <si>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</si>
  <si>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</si>
  <si>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</si>
  <si>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</si>
  <si>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</si>
  <si>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</si>
  <si>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</si>
  <si>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</si>
  <si>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</si>
  <si>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</si>
  <si>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</si>
  <si>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</si>
  <si>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</si>
  <si>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</si>
  <si>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</si>
  <si>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</si>
  <si>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</si>
  <si>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</si>
  <si>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</si>
  <si>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</si>
  <si>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</si>
  <si>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</si>
  <si>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</si>
  <si>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</si>
  <si>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</si>
  <si>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</si>
  <si>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</si>
  <si>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</si>
  <si>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</si>
  <si>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</si>
  <si>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</si>
  <si>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</si>
  <si>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</si>
  <si>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</si>
  <si>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</si>
  <si>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</si>
  <si>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</si>
  <si>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</si>
  <si>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</si>
  <si>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</si>
  <si>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</si>
  <si>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</si>
  <si>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</si>
  <si>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</si>
  <si>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</si>
  <si>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</si>
  <si>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</si>
  <si>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</si>
  <si>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</si>
  <si>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</si>
  <si>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</si>
  <si>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</si>
  <si>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</si>
  <si>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</si>
  <si>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</si>
  <si>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</si>
  <si>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</si>
  <si>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</si>
  <si>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</si>
  <si>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</si>
  <si>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</si>
  <si>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</si>
  <si>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</si>
  <si>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</si>
  <si>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</si>
  <si>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</si>
  <si>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</si>
  <si>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</si>
  <si>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</si>
  <si>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</si>
  <si>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</si>
  <si>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</si>
  <si>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</si>
  <si>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</si>
  <si>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</si>
  <si>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</si>
  <si>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</si>
  <si>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</si>
  <si>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</si>
  <si>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</si>
  <si>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</si>
  <si>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</si>
  <si>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</si>
  <si>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</si>
  <si>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</si>
  <si>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</si>
  <si>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</si>
  <si>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</si>
  <si>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</si>
  <si>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</si>
  <si>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</si>
  <si>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</si>
  <si>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</si>
  <si>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</si>
  <si>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</si>
  <si>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</si>
  <si>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</si>
  <si>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</si>
  <si>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</si>
  <si>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</si>
  <si>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</si>
  <si>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</si>
  <si>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</si>
  <si>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</si>
  <si>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</si>
  <si>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</si>
  <si>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</si>
  <si>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</si>
  <si>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</si>
  <si>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</si>
  <si>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</si>
  <si>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</si>
  <si>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</si>
  <si>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</si>
  <si>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</si>
  <si>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</si>
  <si>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</si>
  <si>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</si>
  <si>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</si>
  <si>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</si>
  <si>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</si>
  <si>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</si>
  <si>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</si>
  <si>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</si>
  <si>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</si>
  <si>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</si>
  <si>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</si>
  <si>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</si>
  <si>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</si>
  <si>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</si>
  <si>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</si>
  <si>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</si>
  <si>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</si>
  <si>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</si>
  <si>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</si>
  <si>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</si>
  <si>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</si>
  <si>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</si>
  <si>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</si>
  <si>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</si>
  <si>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</si>
  <si>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</si>
  <si>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</si>
  <si>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</si>
  <si>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</si>
  <si>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</si>
  <si>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</si>
  <si>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</si>
  <si>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</si>
  <si>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</si>
  <si>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</si>
  <si>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</si>
  <si>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</si>
  <si>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</si>
  <si>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</si>
  <si>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</si>
  <si>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</si>
  <si>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</si>
  <si>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</si>
  <si>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</si>
  <si>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</si>
  <si>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</si>
  <si>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</si>
  <si>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</si>
  <si>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</si>
  <si>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</si>
  <si>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</si>
  <si>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</si>
  <si>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</si>
  <si>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</si>
  <si>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</si>
  <si>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</si>
  <si>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</si>
  <si>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</si>
  <si>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</si>
  <si>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</si>
  <si>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</si>
  <si>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</si>
  <si>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</si>
  <si>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</si>
  <si>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</si>
  <si>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</si>
  <si>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</si>
  <si>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</si>
  <si>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</si>
  <si>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</si>
  <si>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</si>
  <si>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</si>
  <si>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</si>
  <si>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</si>
  <si>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</si>
  <si>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</si>
  <si>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</si>
  <si>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</si>
  <si>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</si>
  <si>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</si>
  <si>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</si>
  <si>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</si>
  <si>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</si>
  <si>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</si>
  <si>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</si>
  <si>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</si>
  <si>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</si>
  <si>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</si>
  <si>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</si>
  <si>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</si>
  <si>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</si>
  <si>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</si>
  <si>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</si>
  <si>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</si>
  <si>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</si>
  <si>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</si>
  <si>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</si>
  <si>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</si>
  <si>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</si>
  <si>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</si>
  <si>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</si>
  <si>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</si>
  <si>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</si>
  <si>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</si>
  <si>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</si>
  <si>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</si>
  <si>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</si>
  <si>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</si>
  <si>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</si>
  <si>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</si>
  <si>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</si>
  <si>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</si>
  <si>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</si>
  <si>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</si>
  <si>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</si>
  <si>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</si>
  <si>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</si>
  <si>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</si>
  <si>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</si>
  <si>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</si>
  <si>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</si>
  <si>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</si>
  <si>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</si>
  <si>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</si>
  <si>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</si>
  <si>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</si>
  <si>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</si>
  <si>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</si>
  <si>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</si>
  <si>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</si>
  <si>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</si>
  <si>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</si>
  <si>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</si>
  <si>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</si>
  <si>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</si>
  <si>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</si>
  <si>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</si>
  <si>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</si>
  <si>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</si>
  <si>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</si>
  <si>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</si>
  <si>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</si>
  <si>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</si>
  <si>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</si>
  <si>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</si>
  <si>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</si>
  <si>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</si>
  <si>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</si>
  <si>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</si>
  <si>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</si>
  <si>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</si>
  <si>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</si>
  <si>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</si>
  <si>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</si>
  <si>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</si>
  <si>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</si>
  <si>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</si>
  <si>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</si>
  <si>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</si>
  <si>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</si>
  <si>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</si>
  <si>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</si>
  <si>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</si>
  <si>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</si>
  <si>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</si>
  <si>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</si>
  <si>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</si>
  <si>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</si>
  <si>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</si>
  <si>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</si>
  <si>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</si>
  <si>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</si>
  <si>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</si>
  <si>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</si>
  <si>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</si>
  <si>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</si>
  <si>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</si>
  <si>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</si>
  <si>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</si>
  <si>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</si>
  <si>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</si>
  <si>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</si>
  <si>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</si>
  <si>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</si>
  <si>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</si>
  <si>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</si>
  <si>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</si>
  <si>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</si>
  <si>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</si>
  <si>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</si>
  <si>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</si>
  <si>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</si>
  <si>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</si>
  <si>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</si>
  <si>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</si>
  <si>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</si>
  <si>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</si>
  <si>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</si>
  <si>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</si>
  <si>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</si>
  <si>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</si>
  <si>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</si>
  <si>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</si>
  <si>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</si>
  <si>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</si>
  <si>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</si>
  <si>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</si>
  <si>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</si>
  <si>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</si>
  <si>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</si>
  <si>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</si>
  <si>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</si>
  <si>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</si>
  <si>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</si>
  <si>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</si>
  <si>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</si>
  <si>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</si>
  <si>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</si>
  <si>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</si>
  <si>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</si>
  <si>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</si>
  <si>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</si>
  <si>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</si>
  <si>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</si>
  <si>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</si>
  <si>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</si>
  <si>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</si>
  <si>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</si>
  <si>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</si>
  <si>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</si>
  <si>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</si>
  <si>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</si>
  <si>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</si>
  <si>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</si>
  <si>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</si>
  <si>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</si>
  <si>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</si>
  <si>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</si>
  <si>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</si>
  <si>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</si>
  <si>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</si>
  <si>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</si>
  <si>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</si>
  <si>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</si>
  <si>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</si>
  <si>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</si>
  <si>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</si>
  <si>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</si>
  <si>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</si>
  <si>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</si>
  <si>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</si>
  <si>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</si>
  <si>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</si>
  <si>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</si>
  <si>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</si>
  <si>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</si>
  <si>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</si>
  <si>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</si>
  <si>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</si>
  <si>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</si>
  <si>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</si>
  <si>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</si>
  <si>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</si>
  <si>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</si>
  <si>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</si>
  <si>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</si>
  <si>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</si>
  <si>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</si>
  <si>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</si>
  <si>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</si>
  <si>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</si>
  <si>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</si>
  <si>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</si>
  <si>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</si>
  <si>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</si>
  <si>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</si>
  <si>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</si>
  <si>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</si>
  <si>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</si>
  <si>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</si>
  <si>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</si>
  <si>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</si>
  <si>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</si>
  <si>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</si>
  <si>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</si>
  <si>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</si>
  <si>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</si>
  <si>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</si>
  <si>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</si>
  <si>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</si>
  <si>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</si>
  <si>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</si>
  <si>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</si>
  <si>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</si>
  <si>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</si>
  <si>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</si>
  <si>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</si>
  <si>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</si>
  <si>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</si>
  <si>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</si>
  <si>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</si>
  <si>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</si>
  <si>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</si>
  <si>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</si>
  <si>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</si>
  <si>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</si>
  <si>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</si>
  <si>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</si>
  <si>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</si>
  <si>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</si>
  <si>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</si>
  <si>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</si>
  <si>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</si>
  <si>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</si>
  <si>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</si>
  <si>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</si>
  <si>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</si>
  <si>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</si>
  <si>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</si>
  <si>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</si>
  <si>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</si>
  <si>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</si>
  <si>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</si>
  <si>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</si>
  <si>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</si>
  <si>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</si>
  <si>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</si>
  <si>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</si>
  <si>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</si>
  <si>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</si>
  <si>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</si>
  <si>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</si>
  <si>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</si>
  <si>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</si>
  <si>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</si>
  <si>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</si>
  <si>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</si>
  <si>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</si>
  <si>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</si>
  <si>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</si>
  <si>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</si>
  <si>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</si>
  <si>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</si>
  <si>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</si>
  <si>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</si>
  <si>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</si>
  <si>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</si>
  <si>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</si>
  <si>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</si>
  <si>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</si>
  <si>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</si>
  <si>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</si>
  <si>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</si>
  <si>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</si>
  <si>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</si>
  <si>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</si>
  <si>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</si>
  <si>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</si>
  <si>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</si>
  <si>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</si>
  <si>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</si>
  <si>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</si>
  <si>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</si>
  <si>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</si>
  <si>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</si>
  <si>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</si>
  <si>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</si>
  <si>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</si>
  <si>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</si>
  <si>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</si>
  <si>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</si>
  <si>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</si>
  <si>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</si>
  <si>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</si>
  <si>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</si>
  <si>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</si>
  <si>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</si>
  <si>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</si>
  <si>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</si>
  <si>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</si>
  <si>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</si>
  <si>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</si>
  <si>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</si>
  <si>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</si>
  <si>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</si>
  <si>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</si>
  <si>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</si>
  <si>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</si>
  <si>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</si>
  <si>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</si>
  <si>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</si>
  <si>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</si>
  <si>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</si>
  <si>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</si>
  <si>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</si>
  <si>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</si>
  <si>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</si>
  <si>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</si>
  <si>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</si>
  <si>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</si>
  <si>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</si>
  <si>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</si>
  <si>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</si>
  <si>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</si>
  <si>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</si>
  <si>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</si>
  <si>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</si>
  <si>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</si>
  <si>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</si>
  <si>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</si>
  <si>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</si>
  <si>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</si>
  <si>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</si>
  <si>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</si>
  <si>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</si>
  <si>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</si>
  <si>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</si>
  <si>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</si>
  <si>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</si>
  <si>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</si>
  <si>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</si>
  <si>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</si>
  <si>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</si>
  <si>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</si>
  <si>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</si>
  <si>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</si>
  <si>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</si>
  <si>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</si>
  <si>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</si>
  <si>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</si>
  <si>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</si>
  <si>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</si>
  <si>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</si>
  <si>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</si>
  <si>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</si>
  <si>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</si>
  <si>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</si>
  <si>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</si>
  <si>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</si>
  <si>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</si>
  <si>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</si>
  <si>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</si>
  <si>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</si>
  <si>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</si>
  <si>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</si>
  <si>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</si>
  <si>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</si>
  <si>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</si>
  <si>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</si>
  <si>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</si>
  <si>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</si>
  <si>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</si>
  <si>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</si>
  <si>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</si>
  <si>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</si>
  <si>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</si>
  <si>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</si>
  <si>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</si>
  <si>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</si>
  <si>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</si>
  <si>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</si>
  <si>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</si>
  <si>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</si>
  <si>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</si>
  <si>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</si>
  <si>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</si>
  <si>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</si>
  <si>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</si>
  <si>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</si>
  <si>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</si>
  <si>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</si>
  <si>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</si>
  <si>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</si>
  <si>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</si>
  <si>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</si>
  <si>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</si>
  <si>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</si>
  <si>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</si>
  <si>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</si>
  <si>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</si>
  <si>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</si>
  <si>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</si>
  <si>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</si>
  <si>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</si>
  <si>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</si>
  <si>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</si>
  <si>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</si>
  <si>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</si>
  <si>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</si>
  <si>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</si>
  <si>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</si>
  <si>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</si>
  <si>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</si>
  <si>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</si>
  <si>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</si>
  <si>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</si>
  <si>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</si>
  <si>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</si>
  <si>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</si>
  <si>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</si>
  <si>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</si>
  <si>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</si>
  <si>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</si>
  <si>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</si>
  <si>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</si>
  <si>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</si>
  <si>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</si>
  <si>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</si>
  <si>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</si>
  <si>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</si>
  <si>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</si>
  <si>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</si>
  <si>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</si>
  <si>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</si>
  <si>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</si>
  <si>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</si>
  <si>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</si>
  <si>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</si>
  <si>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</si>
  <si>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</si>
  <si>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</si>
  <si>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</si>
  <si>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</si>
  <si>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</si>
  <si>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</si>
  <si>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</si>
  <si>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</si>
  <si>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</si>
  <si>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</si>
  <si>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</si>
  <si>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</si>
  <si>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</si>
  <si>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</si>
  <si>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</si>
  <si>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</si>
  <si>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</si>
  <si>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</si>
  <si>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</si>
  <si>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</si>
  <si>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</si>
  <si>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</si>
  <si>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</si>
  <si>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</si>
  <si>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</si>
  <si>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</si>
  <si>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</si>
  <si>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</si>
  <si>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</si>
  <si>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</si>
  <si>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</si>
  <si>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</si>
  <si>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</si>
  <si>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</si>
  <si>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</si>
  <si>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</si>
  <si>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</si>
  <si>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</si>
  <si>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</si>
  <si>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</si>
  <si>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</si>
  <si>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</si>
  <si>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</si>
  <si>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</si>
  <si>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</si>
  <si>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</si>
  <si>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</si>
  <si>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</si>
  <si>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</si>
  <si>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</si>
  <si>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</si>
  <si>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</si>
  <si>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</si>
  <si>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</si>
  <si>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</si>
  <si>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</si>
  <si>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</si>
  <si>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</si>
  <si>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</si>
  <si>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</si>
  <si>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</si>
  <si>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</si>
  <si>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</si>
  <si>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</si>
  <si>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</si>
  <si>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</si>
  <si>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</si>
  <si>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</si>
  <si>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</si>
  <si>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</si>
  <si>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</si>
  <si>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</si>
  <si>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</si>
  <si>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</si>
  <si>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</si>
  <si>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</si>
  <si>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</si>
  <si>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</si>
  <si>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</si>
  <si>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</si>
  <si>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</si>
  <si>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</si>
  <si>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</si>
  <si>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</si>
  <si>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</si>
  <si>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</si>
  <si>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</si>
  <si>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</si>
  <si>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</si>
  <si>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</si>
  <si>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</si>
  <si>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</si>
  <si>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</si>
  <si>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</si>
  <si>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</si>
  <si>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</si>
  <si>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</si>
  <si>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</si>
  <si>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</si>
  <si>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</si>
  <si>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</si>
  <si>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</si>
  <si>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</si>
  <si>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</si>
  <si>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</si>
  <si>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</si>
  <si>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</si>
  <si>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</si>
  <si>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</si>
  <si>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</si>
  <si>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</si>
  <si>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</si>
  <si>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</si>
  <si>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</si>
  <si>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</si>
  <si>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</si>
  <si>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</si>
  <si>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</si>
  <si>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</si>
  <si>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</si>
  <si>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</si>
  <si>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</si>
  <si>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</si>
  <si>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</si>
  <si>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</si>
  <si>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</si>
  <si>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</si>
  <si>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</si>
  <si>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</si>
  <si>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</si>
  <si>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</si>
  <si>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</si>
  <si>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</si>
  <si>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</si>
  <si>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</si>
  <si>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</si>
  <si>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</si>
  <si>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</si>
  <si>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</si>
  <si>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</si>
  <si>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</si>
  <si>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</si>
  <si>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</si>
  <si>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</si>
  <si>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</si>
  <si>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</si>
  <si>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</si>
  <si>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</si>
  <si>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</si>
  <si>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</si>
  <si>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</si>
  <si>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</si>
  <si>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</si>
  <si>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</si>
  <si>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</si>
  <si>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</si>
  <si>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</si>
  <si>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</si>
  <si>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</si>
  <si>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</si>
  <si>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</si>
  <si>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</si>
  <si>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</si>
  <si>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</si>
  <si>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</si>
  <si>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</si>
  <si>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</si>
  <si>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</si>
  <si>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</si>
  <si>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</si>
  <si>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</si>
  <si>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</si>
  <si>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</si>
  <si>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</si>
  <si>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</si>
  <si>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</si>
  <si>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</si>
  <si>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</si>
  <si>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</si>
  <si>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</si>
  <si>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</si>
  <si>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</si>
  <si>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</si>
  <si>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</si>
  <si>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</si>
  <si>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</si>
  <si>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</si>
  <si>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</si>
  <si>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</si>
  <si>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</si>
  <si>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</si>
  <si>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</si>
  <si>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</si>
  <si>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</si>
  <si>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</si>
  <si>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</si>
  <si>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</si>
  <si>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</si>
  <si>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</si>
  <si>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</si>
  <si>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</si>
  <si>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</si>
  <si>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</si>
  <si>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</si>
  <si>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</si>
  <si>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</si>
  <si>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</si>
  <si>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</si>
  <si>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</si>
  <si>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</si>
  <si>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</si>
  <si>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</si>
  <si>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</si>
  <si>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</si>
  <si>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</si>
  <si>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</si>
  <si>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</si>
  <si>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</si>
  <si>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</si>
  <si>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</si>
  <si>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</si>
  <si>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</si>
  <si>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</si>
  <si>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</si>
  <si>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</si>
  <si>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</si>
  <si>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</si>
  <si>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</si>
  <si>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</si>
  <si>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</si>
  <si>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</si>
  <si>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</si>
  <si>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</si>
  <si>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</si>
  <si>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</si>
  <si>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</si>
  <si>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</si>
  <si>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</si>
  <si>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</si>
  <si>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</si>
  <si>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</si>
  <si>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</si>
  <si>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</si>
  <si>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</si>
  <si>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</si>
  <si>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</si>
  <si>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</si>
  <si>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</si>
  <si>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</si>
  <si>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</si>
  <si>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</si>
  <si>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</si>
  <si>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</si>
  <si>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</si>
  <si>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</si>
  <si>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</si>
  <si>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</si>
  <si>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</si>
  <si>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</si>
  <si>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</si>
  <si>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</si>
  <si>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</si>
  <si>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</si>
  <si>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</si>
  <si>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</si>
  <si>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</si>
  <si>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</si>
  <si>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</si>
  <si>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</si>
  <si>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</si>
  <si>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</si>
  <si>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</si>
  <si>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</si>
  <si>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</si>
  <si>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</si>
  <si>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</si>
  <si>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</si>
  <si>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</si>
  <si>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</si>
  <si>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</si>
  <si>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</si>
  <si>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</si>
  <si>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</si>
  <si>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</si>
  <si>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</si>
  <si>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</si>
  <si>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</si>
  <si>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</si>
  <si>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</si>
  <si>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</si>
  <si>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</si>
  <si>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</si>
  <si>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</si>
  <si>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</si>
  <si>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</si>
  <si>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</si>
  <si>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</si>
  <si>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</si>
  <si>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</si>
  <si>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</si>
  <si>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</si>
  <si>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</si>
  <si>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</si>
  <si>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</si>
  <si>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</si>
  <si>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</si>
  <si>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</si>
  <si>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</si>
  <si>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</si>
  <si>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</si>
  <si>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</si>
  <si>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</si>
  <si>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</si>
  <si>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</si>
  <si>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</si>
  <si>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</si>
  <si>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</si>
  <si>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</si>
  <si>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</si>
  <si>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</si>
  <si>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</si>
  <si>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</si>
  <si>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</si>
  <si>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</si>
  <si>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</si>
  <si>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</si>
  <si>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</si>
  <si>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</si>
  <si>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</si>
  <si>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</si>
  <si>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</si>
  <si>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</si>
  <si>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</si>
  <si>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</si>
  <si>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</si>
  <si>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</si>
  <si>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</si>
  <si>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</si>
  <si>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</si>
  <si>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</si>
  <si>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</si>
  <si>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</si>
  <si>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</si>
  <si>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</si>
  <si>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</si>
  <si>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</si>
  <si>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</si>
  <si>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</si>
  <si>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</si>
  <si>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</si>
  <si>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</si>
  <si>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</si>
  <si>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</si>
  <si>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</si>
  <si>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</si>
  <si>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</si>
  <si>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</si>
  <si>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</si>
  <si>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</si>
  <si>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</si>
  <si>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</si>
  <si>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</si>
  <si>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</si>
  <si>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</si>
  <si>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</si>
  <si>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</si>
  <si>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</si>
  <si>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</si>
  <si>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</si>
  <si>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</si>
  <si>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</si>
  <si>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</si>
  <si>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</si>
  <si>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</si>
  <si>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</si>
  <si>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</si>
  <si>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</si>
  <si>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</si>
  <si>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</si>
  <si>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</si>
  <si>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</si>
  <si>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</si>
  <si>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</si>
  <si>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</si>
  <si>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</si>
  <si>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</si>
  <si>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</si>
  <si>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</si>
  <si>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</si>
  <si>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</si>
  <si>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</si>
  <si>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</si>
  <si>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</si>
  <si>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</si>
  <si>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</si>
  <si>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</si>
  <si>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</si>
  <si>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</si>
  <si>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</si>
  <si>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</si>
  <si>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</si>
  <si>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</si>
  <si>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</si>
  <si>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</si>
  <si>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</si>
  <si>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</si>
  <si>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</si>
  <si>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</si>
  <si>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</si>
  <si>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</si>
  <si>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</si>
  <si>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</si>
  <si>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</si>
  <si>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</si>
  <si>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</si>
  <si>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</si>
  <si>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</si>
  <si>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</si>
  <si>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</si>
  <si>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</si>
  <si>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</si>
  <si>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</si>
  <si>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</si>
  <si>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</si>
  <si>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</si>
  <si>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</si>
  <si>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</si>
  <si>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</si>
  <si>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</si>
  <si>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PCM-20251127-00000494</t>
  </si>
  <si>
    <t xml:space="preserve"> PG access problem as it located inside Navy base</t>
  </si>
  <si>
    <t>PCM-20251127-00000502</t>
  </si>
  <si>
    <t>Site located at water desalination company pg access issue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</si>
  <si>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</si>
  <si>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</si>
  <si>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</si>
  <si>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</si>
  <si>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</si>
  <si>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</si>
  <si>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</si>
  <si>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</si>
  <si>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</si>
  <si>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</si>
  <si>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</si>
  <si>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</si>
  <si>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</si>
  <si>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</si>
  <si>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</si>
  <si>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</si>
  <si>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</si>
  <si>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</si>
  <si>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</si>
  <si>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</si>
  <si>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</si>
  <si>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</si>
  <si>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</si>
  <si>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</si>
  <si>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</si>
  <si>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</si>
  <si>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</si>
  <si>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</si>
  <si>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</si>
  <si>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</si>
  <si>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</si>
  <si>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</si>
  <si>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</si>
  <si>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</si>
  <si>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</si>
  <si>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</si>
  <si>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</si>
  <si>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</si>
  <si>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</si>
  <si>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</si>
  <si>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</si>
  <si>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</si>
  <si>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</si>
  <si>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</si>
  <si>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</si>
  <si>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</si>
  <si>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</si>
  <si>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</si>
  <si>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</si>
  <si>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</si>
  <si>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</si>
  <si>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</si>
  <si>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</si>
  <si>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</si>
  <si>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</si>
  <si>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</si>
  <si>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</si>
  <si>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</si>
  <si>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</si>
  <si>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</si>
  <si>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</si>
  <si>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</si>
  <si>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</si>
  <si>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</si>
  <si>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</si>
  <si>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</si>
  <si>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</si>
  <si>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</si>
  <si>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</si>
  <si>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</si>
  <si>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</si>
  <si>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</si>
  <si>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</si>
  <si>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</si>
  <si>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</si>
  <si>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</si>
  <si>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</si>
  <si>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</si>
  <si>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</si>
  <si>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</si>
  <si>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</si>
  <si>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</si>
  <si>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</si>
  <si>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</si>
  <si>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</si>
  <si>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</si>
  <si>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PCM-20251127-00000463</t>
  </si>
  <si>
    <t>ETA 30 min</t>
  </si>
  <si>
    <t>PCM-20251127-00000496</t>
  </si>
  <si>
    <t>Emergency</t>
  </si>
  <si>
    <t>team at site</t>
  </si>
  <si>
    <t xml:space="preserve"> PCM-20250215-00000830 </t>
  </si>
  <si>
    <t>LTE site still down and  site located in aramco area access issue need special permission</t>
  </si>
  <si>
    <t>z</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</si>
  <si>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</si>
  <si>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</si>
  <si>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</si>
  <si>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</si>
  <si>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</si>
  <si>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</si>
  <si>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</si>
  <si>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</si>
  <si>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PCM-20251127-00000455</t>
  </si>
  <si>
    <t>EM team reached the site and found power cable from genraitor to MDB is stolen</t>
  </si>
  <si>
    <t>PCM-20251127-00000081</t>
  </si>
  <si>
    <t xml:space="preserve">ETA 5 MIN </t>
  </si>
  <si>
    <t>TT-20251126-00524</t>
  </si>
  <si>
    <t xml:space="preserve">ETA 120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</si>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</sst>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3" totalsRowShown="0" headerRowDxfId="166" dataDxfId="165" headerRowBorderDxfId="163" tableBorderDxfId="164" totalsRowBorderDxfId="162">
  <autoFilter ref="A1:L4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3" dataDxfId="22" headerRowBorderDxfId="20" tableBorderDxfId="21">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325.40999560185446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9155</v>
      </c>
      <c r="E3" s="136" t="s">
        <v>39021</v>
      </c>
      <c r="F3" s="135">
        <v>45988.337500000001</v>
      </c>
      <c r="G3" s="134">
        <f ca="1">IFERROR(NOW()-F3,"-")</f>
        <v>2.092152777913725E-2</v>
      </c>
      <c r="H3" s="135">
        <v>45988.332812499997</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4</v>
      </c>
      <c r="D4" s="56" t="s">
        <v>17719</v>
      </c>
      <c r="E4" s="136" t="s">
        <v>39021</v>
      </c>
      <c r="F4" s="135">
        <v>45988.341840277775</v>
      </c>
      <c r="G4" s="134">
        <f ca="1">IFERROR(NOW()-F4,"-")</f>
        <v>1.6581250005401671E-2</v>
      </c>
      <c r="H4" s="152">
        <v>45988.332835648151</v>
      </c>
      <c r="I4" s="137" t="str">
        <f>IFERROR(VLOOKUP(D4,DB!A:F,6,0),"")</f>
        <v>SCECO</v>
      </c>
      <c r="J4" s="137" t="str">
        <f>IFERROR(VLOOKUP(D4,DB!A:G,7,0),"")</f>
        <v>Vandalized</v>
      </c>
      <c r="K4" s="133" t="s">
        <v>39026</v>
      </c>
      <c r="L4" s="132" t="str">
        <f>IFERROR(VLOOKUP(D4,DB!A:I,9,0),"")</f>
        <v>Latis</v>
      </c>
    </row>
    <row r="5" spans="1:15" s="61" customFormat="1" ht="15" customHeight="1">
      <c r="A5" s="138"/>
      <c r="B5" s="137" t="str">
        <f>IFERROR(VLOOKUP(D5,DB!A:K,11,0),"")</f>
        <v/>
      </c>
      <c r="C5" s="137"/>
      <c r="D5" s="56"/>
      <c r="E5" s="136"/>
      <c r="F5" s="135"/>
      <c r="G5" s="134">
        <f ca="1">IFERROR(NOW()-F5,"-")</f>
        <v>45988.358421527781</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45988.358421527781</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45988.358421527781</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45988.358421527781</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45988.358421527781</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45988.358421527781</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45988.358421527781</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45988.358421527781</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45988.358421527781</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45988.358421527781</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45988.358421527781</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45988.358421527781</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45988.358421527781</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45988.358421527781</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45988.358421527781</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45988.358421527781</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45988.358421527781</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45988.358421527781</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45988.358421527781</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45988.358421527781</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45988.358421527781</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45988.358421527781</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45988.358421527781</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45988.358421527781</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45988.358421527781</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45988.358421527781</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45988.358421527781</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45988.358421527781</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45988.358421527781</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45988.358421527781</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45988.358421527781</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45988.358421527781</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45988.358421527781</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45988.358421527781</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45988.358421527781</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45988.358421527781</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45988.358421527781</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45988.358421527781</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45988.358421527781</v>
      </c>
      <c r="H43" s="135"/>
      <c r="I43" s="137" t="str">
        <f>IFERROR(VLOOKUP(D43,DB!A:F,6,0),"")</f>
        <v/>
      </c>
      <c r="J43" s="137" t="str">
        <f>IFERROR(VLOOKUP(D43,DB!A:G,7,0),"")</f>
        <v/>
      </c>
      <c r="K43" s="133"/>
      <c r="L43" s="132" t="str">
        <f>IFERROR(VLOOKUP(D43,DB!A:I,9,0),"")</f>
        <v/>
      </c>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sheetData>
  <customSheetViews>
    <customSheetView guid="{F6042A99-DD27-4453-835D-0834D95730CC}" filter="1" showAutoFilter="1">
      <pageMargins left="0" right="0" top="0" bottom="0" header="0" footer="0"/>
      <autoFilter ref="B1:M1" xr:uid="{0228D70F-8F96-4E2B-88F1-A38CCC3EEF96}"/>
    </customSheetView>
  </customSheetViews>
  <dataValidations count="2">
    <dataValidation allowBlank="1" showInputMessage="1" showErrorMessage="1" sqref="E1" xr:uid="{5DBA255D-CDD9-49FB-AD3C-AF70AB4EE696}"/>
    <dataValidation type="list" allowBlank="1" showInputMessage="1" showErrorMessage="1" sqref="E2:E4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F7" sqref="F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39027</v>
      </c>
      <c r="N1" s="84" t="s">
        <v>39028</v>
      </c>
      <c r="O1" s="84" t="s">
        <v>39029</v>
      </c>
      <c r="P1" s="84" t="s">
        <v>39030</v>
      </c>
      <c r="Q1" s="84" t="s">
        <v>39031</v>
      </c>
      <c r="R1" s="84" t="s">
        <v>39032</v>
      </c>
      <c r="S1" s="84" t="s">
        <v>39033</v>
      </c>
      <c r="T1" s="84" t="s">
        <v>39034</v>
      </c>
      <c r="U1" s="84" t="s">
        <v>39035</v>
      </c>
      <c r="V1" s="84" t="s">
        <v>39036</v>
      </c>
      <c r="W1" s="84" t="s">
        <v>39037</v>
      </c>
      <c r="X1" s="84" t="s">
        <v>39038</v>
      </c>
      <c r="Y1" s="84" t="s">
        <v>39039</v>
      </c>
      <c r="Z1" s="84" t="s">
        <v>39040</v>
      </c>
      <c r="AA1" s="84" t="s">
        <v>39041</v>
      </c>
      <c r="AB1" s="84" t="s">
        <v>39042</v>
      </c>
      <c r="AC1" s="84" t="s">
        <v>39043</v>
      </c>
      <c r="AD1" s="84" t="s">
        <v>39044</v>
      </c>
      <c r="AE1" s="84" t="s">
        <v>39045</v>
      </c>
      <c r="AF1" s="84" t="s">
        <v>39046</v>
      </c>
      <c r="AG1" s="84" t="s">
        <v>39047</v>
      </c>
      <c r="AH1" s="84" t="s">
        <v>39048</v>
      </c>
      <c r="AI1" s="84" t="s">
        <v>39049</v>
      </c>
      <c r="AJ1" s="84" t="s">
        <v>39050</v>
      </c>
      <c r="AK1" s="84" t="s">
        <v>39051</v>
      </c>
      <c r="AL1" s="84" t="s">
        <v>39052</v>
      </c>
      <c r="AM1" s="84" t="s">
        <v>39053</v>
      </c>
      <c r="AN1" s="84" t="s">
        <v>39054</v>
      </c>
      <c r="AO1" s="84" t="s">
        <v>39055</v>
      </c>
      <c r="AP1" s="84" t="s">
        <v>39056</v>
      </c>
      <c r="AQ1" s="84" t="s">
        <v>39057</v>
      </c>
      <c r="AR1" s="84" t="s">
        <v>39058</v>
      </c>
      <c r="AS1" s="84" t="s">
        <v>39059</v>
      </c>
      <c r="AT1" s="84" t="s">
        <v>39060</v>
      </c>
      <c r="AU1" s="84" t="s">
        <v>39061</v>
      </c>
      <c r="AV1" s="84" t="s">
        <v>39062</v>
      </c>
      <c r="AW1" s="84" t="s">
        <v>39063</v>
      </c>
      <c r="AX1" s="84" t="s">
        <v>39064</v>
      </c>
      <c r="AY1" s="84" t="s">
        <v>39065</v>
      </c>
      <c r="AZ1" s="84" t="s">
        <v>39066</v>
      </c>
      <c r="BA1" s="84" t="s">
        <v>39067</v>
      </c>
      <c r="BB1" s="84" t="s">
        <v>39068</v>
      </c>
      <c r="BC1" s="84" t="s">
        <v>39069</v>
      </c>
      <c r="BD1" s="84" t="s">
        <v>39070</v>
      </c>
      <c r="BE1" s="84" t="s">
        <v>39071</v>
      </c>
      <c r="BF1" s="84" t="s">
        <v>39072</v>
      </c>
      <c r="BG1" s="84" t="s">
        <v>39073</v>
      </c>
      <c r="BH1" s="84" t="s">
        <v>39074</v>
      </c>
      <c r="BI1" s="84" t="s">
        <v>39075</v>
      </c>
      <c r="BJ1" s="84" t="s">
        <v>39076</v>
      </c>
      <c r="BK1" s="84" t="s">
        <v>39077</v>
      </c>
      <c r="BL1" s="84" t="s">
        <v>39078</v>
      </c>
      <c r="BM1" s="84" t="s">
        <v>39079</v>
      </c>
      <c r="BN1" s="84" t="s">
        <v>39080</v>
      </c>
      <c r="BO1" s="84" t="s">
        <v>39081</v>
      </c>
      <c r="BP1" s="84" t="s">
        <v>39082</v>
      </c>
      <c r="BQ1" s="84" t="s">
        <v>39083</v>
      </c>
      <c r="BR1" s="84" t="s">
        <v>39084</v>
      </c>
      <c r="BS1" s="84" t="s">
        <v>39085</v>
      </c>
      <c r="BT1" s="84" t="s">
        <v>39086</v>
      </c>
      <c r="BU1" s="84" t="s">
        <v>39087</v>
      </c>
      <c r="BV1" s="84" t="s">
        <v>39088</v>
      </c>
      <c r="BW1" s="84" t="s">
        <v>39089</v>
      </c>
      <c r="BX1" s="84" t="s">
        <v>39090</v>
      </c>
      <c r="BY1" s="84" t="s">
        <v>39091</v>
      </c>
      <c r="BZ1" s="84" t="s">
        <v>39092</v>
      </c>
      <c r="CA1" s="84" t="s">
        <v>39093</v>
      </c>
      <c r="CB1" s="84" t="s">
        <v>39094</v>
      </c>
      <c r="CC1" s="84" t="s">
        <v>39095</v>
      </c>
      <c r="CD1" s="84" t="s">
        <v>39096</v>
      </c>
      <c r="CE1" s="84" t="s">
        <v>39097</v>
      </c>
      <c r="CF1" s="84" t="s">
        <v>39098</v>
      </c>
      <c r="CG1" s="84" t="s">
        <v>39099</v>
      </c>
      <c r="CH1" s="84" t="s">
        <v>39100</v>
      </c>
      <c r="CI1" s="84" t="s">
        <v>39101</v>
      </c>
      <c r="CJ1" s="84" t="s">
        <v>39102</v>
      </c>
    </row>
    <row r="2" spans="1:88" s="118" customFormat="1" ht="31.5" customHeight="1">
      <c r="A2" s="58" t="s">
        <v>39103</v>
      </c>
      <c r="B2" s="58" t="s">
        <v>27</v>
      </c>
      <c r="C2" s="58">
        <v>1</v>
      </c>
      <c r="D2" s="58" t="s">
        <v>19542</v>
      </c>
      <c r="E2" s="81" t="s">
        <v>39104</v>
      </c>
      <c r="F2" s="71">
        <v>45322.056979166664</v>
      </c>
      <c r="G2" s="72" t="s">
        <v>39105</v>
      </c>
      <c r="H2" s="83">
        <v>45322.050729166665</v>
      </c>
      <c r="I2" s="58" t="s">
        <v>88</v>
      </c>
      <c r="J2" s="58" t="s">
        <v>65</v>
      </c>
      <c r="K2" s="82" t="s">
        <v>39106</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39107</v>
      </c>
      <c r="B3" s="58" t="str">
        <f>IFERROR(VLOOKUP(D3,DB!A:K,11,0),"")</f>
        <v>R2</v>
      </c>
      <c r="C3" s="58">
        <v>1</v>
      </c>
      <c r="D3" s="58" t="s">
        <v>25643</v>
      </c>
      <c r="E3" s="81" t="s">
        <v>39021</v>
      </c>
      <c r="F3" s="71">
        <v>45824.999837962961</v>
      </c>
      <c r="G3" s="72">
        <f t="shared" ref="G3" ca="1" si="0">IFERROR(NOW()-F3,"-")</f>
        <v>163.35858356481913</v>
      </c>
      <c r="H3" s="71">
        <v>45824.993587962963</v>
      </c>
      <c r="I3" s="58" t="str">
        <f>IFERROR(VLOOKUP(D3,DB!A:F,6,0),"")</f>
        <v>Generator-SG</v>
      </c>
      <c r="J3" s="58" t="str">
        <f>IFERROR(VLOOKUP(D3,DB!A:G,7,0),"")</f>
        <v>Good</v>
      </c>
      <c r="K3" s="82" t="s">
        <v>39108</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39109</v>
      </c>
      <c r="B4" s="18" t="str">
        <f>IFERROR(VLOOKUP(D4,DB!A:K,11,0),"")</f>
        <v>R2</v>
      </c>
      <c r="C4" s="18">
        <v>1</v>
      </c>
      <c r="D4" s="18" t="s">
        <v>17733</v>
      </c>
      <c r="E4" s="81" t="s">
        <v>39021</v>
      </c>
      <c r="F4" s="100">
        <v>45984.387418981481</v>
      </c>
      <c r="G4" s="101">
        <f ca="1">IFERROR(NOW()-F4,"-")</f>
        <v>3.9710025462991325</v>
      </c>
      <c r="H4" s="100">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39111</v>
      </c>
      <c r="B5" s="18" t="str">
        <f>IFERROR(VLOOKUP(D5,DB!A:K,11,0),"")</f>
        <v>R2</v>
      </c>
      <c r="C5" s="18">
        <v>1</v>
      </c>
      <c r="D5" s="19" t="s">
        <v>11065</v>
      </c>
      <c r="E5" s="99" t="s">
        <v>39021</v>
      </c>
      <c r="F5" s="100">
        <v>45988.188958333332</v>
      </c>
      <c r="G5" s="101">
        <f ca="1">IFERROR(NOW()-F5,"-")</f>
        <v>0.16946319444832625</v>
      </c>
      <c r="H5" s="147">
        <v>45988.188958333332</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49" customFormat="1" ht="31.5" customHeight="1">
      <c r="A6" s="151" t="s">
        <v>39113</v>
      </c>
      <c r="B6" s="58" t="str">
        <f>IFERROR(VLOOKUP(D6,DB!A:K,11,0),"")</f>
        <v>R2</v>
      </c>
      <c r="C6" s="58">
        <v>1</v>
      </c>
      <c r="D6" s="58" t="s">
        <v>27487</v>
      </c>
      <c r="E6" s="81" t="s">
        <v>39021</v>
      </c>
      <c r="F6" s="71">
        <v>45988.317199074074</v>
      </c>
      <c r="G6" s="72">
        <f ca="1">IFERROR(NOW()-F6,"-")</f>
        <v>4.1222222222131677E-2</v>
      </c>
      <c r="H6" s="71">
        <v>45988.311412037037</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0"/>
    </row>
    <row r="7" spans="1:88" ht="31.5" customHeight="1">
      <c r="A7" s="151" t="s">
        <v>39115</v>
      </c>
      <c r="B7" s="18" t="str">
        <f>IFERROR(VLOOKUP(D7,DB!A:K,11,0),"")</f>
        <v>R2</v>
      </c>
      <c r="C7" s="18">
        <v>28</v>
      </c>
      <c r="D7" s="18" t="s">
        <v>8726</v>
      </c>
      <c r="E7" s="99" t="s">
        <v>39116</v>
      </c>
      <c r="F7" s="100">
        <v>45988.338831018518</v>
      </c>
      <c r="G7" s="101">
        <f ca="1">IFERROR(NOW()-F7,"-")</f>
        <v>1.9590509262343403E-2</v>
      </c>
      <c r="H7" s="100">
        <v>45988.324618055558</v>
      </c>
      <c r="I7" s="18" t="str">
        <f>IFERROR(VLOOKUP(D7,DB!A:F,6,0),"")</f>
        <v>SCECO</v>
      </c>
      <c r="J7" s="18" t="str">
        <f>IFERROR(VLOOKUP(D7,DB!A:G,7,0),"")</f>
        <v>Weak</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45988.358421527781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45988.358421527781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45988.358421527781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45988.358421527781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45988.358421527781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45988.358421527781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45988.358421527781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45988.358421527781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45988.358421527781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45988.358421527781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45988.358421527781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45988.358421527781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45988.358421527781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45988.358421527781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45988.358421527781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45988.358421527781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45988.358421527781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45988.358421527781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45988.358421527781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45988.358421527781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45988.358421527781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45988.358421527781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45988.358421527781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45988.358421527781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45988.358421527781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45988.358421527781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45988.358421527781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45988.358421527781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45988.358421527781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45988.358421527781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45988.358421527781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45988.358421527781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45988.358421527781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45988.358421527781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45988.358421527781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45988.358421527781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45988.358421527781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45988.358421527781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45988.358421527781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45988.358421527781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45988.358421527781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45988.358421527781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45988.358421527781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45988.358421527781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45988.358421527781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45988.358421527781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45988.358421527781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45988.358421527781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45988.358421527781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45988.358421527781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45988.358421527781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45988.358421527781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45988.358421527781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45988.358421527781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45988.358421527781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45988.358421527781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45988.358421527781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45988.358421527781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45988.358421527781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45988.358421527781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45988.358421527781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45988.358421527781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45988.358421527781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45988.358421527781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45988.358421527781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45988.358421527781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45988.358421527781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45988.358421527781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45988.358421527781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45988.358421527781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45988.358421527781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45988.358421527781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45988.358421527781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45988.358421527781</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45988.358421527781</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45988.358421527781</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45988.358421527781</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45988.358421527781</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45988.358421527781</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45988.358421527781</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45988.358421527781</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45988.358421527781</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45988.358421527781</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45988.358421527781</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45988.358421527781</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45988.358421527781</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45988.358421527781</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45988.358421527781</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45988.358421527781</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45988.358421527781</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45988.358421527781</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45988.358421527781</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45988.358421527781</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45988.358421527781</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45988.358421527781</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45988.358421527781</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45988.358421527781</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45988.358421527781</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45988.358421527781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45988.358421527781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45988.358421527781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45988.358421527781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45988.358421527781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45988.358421527781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45988.358421527781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45988.358421527781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45988.358421527781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45988.358421527781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45988.358421527781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45988.358421527781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45988.358421527781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45988.358421527781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45988.358421527781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45988.358421527781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45988.358421527781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45988.358421527781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45988.358421527781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45988.358421527781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45988.358421527781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45988.358421527781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45988.358421527781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45988.358421527781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45988.358421527781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45988.358421527781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45988.358421527781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45988.358421527781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45988.358421527781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45988.358421527781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45988.358421527781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45988.358421527781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45988.358421527781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45988.358421527781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45988.358421527781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45988.358421527781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45988.358421527781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45988.358421527781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45988.358421527781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45988.358421527781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45988.358421527781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45988.358421527781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45988.358421527781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45988.358421527781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45988.358421527781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45988.358421527781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45988.358421527781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45988.358421527781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45988.358421527781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45988.358421527781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45988.358421527781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45988.358421527781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45988.358421527781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45988.358421527781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45988.358421527781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45988.358421527781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45988.358421527781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45988.358421527781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45988.358421527781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45988.358421527781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45988.358421527781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45988.358421527781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45988.358421527781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45988.358421527781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45988.358421527781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45988.358421527781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45988.358421527781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45988.358421527781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45988.358421527781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45988.358421527781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45988.358421527781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45988.358421527781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45988.358421527781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45988.358421527781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45988.358421527781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45988.358421527781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45988.358421527781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45988.358421527781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45988.358421527781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45988.358421527781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45988.358421527781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45988.358421527781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45988.358421527781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45988.358421527781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45988.358421527781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45988.358421527781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45988.358421527781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45988.358421527781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45988.358421527781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45988.358421527781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45988.358421527781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45988.358421527781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45988.358421527781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45988.358421527781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45988.358421527781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45988.358421527781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45988.358421527781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45988.358421527781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45988.358421527781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45988.358421527781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45988.358421527781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45988.358421527781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45988.358421527781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45988.358421527781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45988.358421527781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45988.358421527781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45988.358421527781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45988.358421527781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45988.358421527781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45988.358421527781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45988.358421527781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45988.358421527781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45988.358421527781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45988.358421527781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45988.358421527781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45988.358421527781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45988.358421527781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45988.358421527781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45988.358421527781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45988.358421527781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45988.358421527781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45988.358421527781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45988.358421527781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45988.358421527781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45988.358421527781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45988.358421527781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45988.358421527781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45988.358421527781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45988.358421527781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45988.358421527781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45988.358421527781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45988.358421527781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45988.358421527781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45988.358421527781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45988.358421527781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45988.358421527781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45988.358421527781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45988.358421527781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45988.358421527781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45988.358421527781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45988.358421527781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45988.358421527781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45988.358421527781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45988.358421527781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45988.358421527781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45988.358421527781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45988.358421527781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45988.358421527781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45988.358421527781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45988.358421527781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45988.358421527781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45988.358421527781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45988.358421527781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45988.358421527781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45988.358421527781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45988.358421527781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45988.358421527781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45988.358421527781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45988.358421527781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45988.358421527781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45988.358421527781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45988.358421527781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45988.358421527781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45988.358421527781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45988.358421527781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45988.358421527781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45988.358421527781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45988.358421527781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45988.358421527781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45988.358421527781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45988.358421527781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45988.358421527781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45988.358421527781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45988.358421527781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45988.358421527781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45988.358421527781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45988.358421527781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45988.358421527781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45988.358421527781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45988.358421527781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45988.358421527781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45988.358421527781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45988.358421527781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45988.358421527781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45988.358421527781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45988.358421527781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45988.358421527781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45988.358421527781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45988.358421527781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45988.358421527781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45988.358421527781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45988.358421527781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45988.358421527781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45988.358421527781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45988.358421527781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45988.358421527781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45988.358421527781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45988.358421527781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45988.358421527781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45988.358421527781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45988.358421527781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45988.358421527781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45988.358421527781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45988.358421527781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45988.358421527781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45988.358421527781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45988.358421527781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45988.358421527781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45988.358421527781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45988.358421527781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45988.358421527781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45988.358421527781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45988.358421527781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45988.358421527781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45988.358421527781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45988.358421527781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45988.358421527781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45988.358421527781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45988.358421527781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45988.358421527781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45988.358421527781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45988.358421527781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45988.358421527781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45988.358421527781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45988.358421527781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45988.358421527781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45988.358421527781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45988.358421527781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45988.358421527781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45988.358421527781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45988.358421527781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45988.358421527781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45988.358421527781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45988.358421527781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45988.358421527781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45988.358421527781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45988.358421527781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45988.358421527781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45988.358421527781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45988.358421527781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45988.358421527781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45988.358421527781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45988.358421527781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45988.358421527781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45988.358421527781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45988.358421527781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45988.358421527781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45988.358421527781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45988.358421527781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45988.358421527781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45988.358421527781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45988.358421527781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45988.358421527781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45988.358421527781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45988.358421527781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45988.358421527781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45988.358421527781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45988.358421527781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45988.358421527781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45988.358421527781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45988.358421527781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45988.358421527781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45988.358421527781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45988.358421527781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45988.358421527781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45988.358421527781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45988.358421527781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45988.358421527781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45988.358421527781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45988.358421527781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45988.358421527781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45988.358421527781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45988.358421527781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45988.358421527781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45988.358421527781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45988.358421527781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45988.358421527781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45988.358421527781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45988.358421527781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45988.358421527781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45988.358421527781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45988.358421527781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45988.358421527781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45988.358421527781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45988.358421527781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45988.358421527781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45988.358421527781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45988.358421527781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45988.358421527781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45988.358421527781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45988.358421527781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45988.358421527781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45988.358421527781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45988.358421527781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45988.358421527781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45988.358421527781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45988.358421527781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45988.358421527781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45988.358421527781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45988.358421527781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45988.358421527781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45988.358421527781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45988.358421527781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45988.358421527781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45988.358421527781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45988.358421527781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45988.358421527781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45988.358421527781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45988.358421527781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45988.358421527781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45988.358421527781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45988.358421527781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45988.358421527781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45988.358421527781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45988.358421527781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45988.358421527781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45988.358421527781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45988.358421527781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45988.358421527781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45988.358421527781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45988.358421527781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45988.358421527781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45988.358421527781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45988.358421527781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45988.358421527781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45988.358421527781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45988.358421527781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45988.358421527781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45988.358421527781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45988.358421527781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45988.358421527781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45988.358421527781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45988.358421527781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45988.358421527781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45988.358421527781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45988.358421527781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45988.358421527781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45988.358421527781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45988.358421527781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45988.358421527781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45988.358421527781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45988.358421527781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45988.358421527781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45988.358421527781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45988.358421527781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45988.358421527781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45988.358421527781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45988.358421527781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45988.358421527781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45988.358421527781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45988.358421527781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45988.358421527781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45988.358421527781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45988.358421527781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45988.358421527781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45988.358421527781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45988.358421527781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45988.358421527781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45988.358421527781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45988.358421527781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45988.358421527781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45988.358421527781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45988.358421527781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45988.358421527781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45988.358421527781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45988.358421527781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45988.358421527781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45988.358421527781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45988.358421527781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45988.358421527781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45988.358421527781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45988.358421527781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45988.358421527781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45988.358421527781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45988.358421527781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45988.358421527781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45988.358421527781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45988.358421527781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45988.358421527781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45988.358421527781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45988.358421527781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45988.358421527781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45988.358421527781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45988.358421527781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45988.358421527781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45988.358421527781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45988.358421527781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45988.358421527781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45988.358421527781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45988.358421527781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45988.358421527781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45988.358421527781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45988.358421527781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45988.358421527781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45988.358421527781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45988.358421527781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45988.358421527781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45988.358421527781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45988.358421527781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45988.358421527781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45988.358421527781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45988.358421527781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45988.358421527781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45988.358421527781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45988.358421527781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45988.358421527781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45988.358421527781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45988.358421527781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45988.358421527781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45988.358421527781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45988.358421527781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45988.358421527781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45988.358421527781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45988.358421527781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45988.358421527781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45988.358421527781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45988.358421527781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45988.358421527781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45988.358421527781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45988.358421527781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45988.358421527781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45988.358421527781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45988.358421527781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45988.358421527781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45988.358421527781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45988.358421527781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45988.358421527781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45988.358421527781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45988.358421527781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45988.358421527781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45988.358421527781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45988.358421527781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45988.358421527781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45988.358421527781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45988.358421527781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45988.358421527781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45988.358421527781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45988.358421527781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45988.358421527781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45988.358421527781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45988.358421527781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45988.358421527781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45988.358421527781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45988.358421527781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45988.358421527781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45988.358421527781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45988.358421527781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45988.358421527781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45988.358421527781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45988.358421527781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45988.358421527781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45988.358421527781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45988.358421527781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45988.358421527781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45988.358421527781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45988.358421527781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45988.358421527781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45988.358421527781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45988.358421527781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45988.358421527781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45988.358421527781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45988.358421527781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45988.358421527781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45988.358421527781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45988.358421527781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45988.358421527781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45988.358421527781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45988.358421527781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45988.358421527781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45988.358421527781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45988.358421527781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45988.358421527781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45988.358421527781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45988.358421527781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45988.358421527781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45988.358421527781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45988.358421527781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45988.358421527781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45988.358421527781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45988.358421527781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45988.358421527781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45988.358421527781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45988.358421527781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45988.358421527781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45988.358421527781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45988.358421527781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45988.358421527781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45988.358421527781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45988.358421527781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45988.358421527781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45988.358421527781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45988.358421527781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45988.358421527781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45988.358421527781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45988.358421527781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45988.358421527781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45988.358421527781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45988.358421527781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45988.358421527781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45988.358421527781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45988.358421527781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45988.358421527781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45988.358421527781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45988.358421527781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45988.358421527781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45988.358421527781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45988.358421527781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45988.358421527781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45988.358421527781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45988.358421527781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45988.358421527781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45988.358421527781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45988.358421527781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45988.358421527781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45988.358421527781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45988.358421527781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45988.358421527781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45988.358421527781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45988.358421527781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45988.358421527781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45988.358421527781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45988.358421527781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45988.358421527781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45988.358421527781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45988.358421527781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45988.358421527781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45988.358421527781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45988.358421527781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45988.358421527781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45988.358421527781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45988.358421527781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45988.358421527781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45988.358421527781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45988.358421527781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45988.358421527781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45988.358421527781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45988.358421527781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45988.358421527781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45988.358421527781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45988.358421527781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45988.358421527781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45988.358421527781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45988.358421527781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45988.358421527781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45988.358421527781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45988.358421527781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45988.358421527781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45988.358421527781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45988.358421527781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45988.358421527781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45988.358421527781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45988.358421527781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45988.358421527781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45988.358421527781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45988.358421527781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45988.358421527781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45988.358421527781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45988.358421527781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45988.358421527781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45988.358421527781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45988.358421527781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45988.358421527781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45988.358421527781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45988.358421527781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45988.358421527781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45988.358421527781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45988.358421527781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45988.358421527781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45988.358421527781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45988.358421527781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45988.358421527781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45988.358421527781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45988.358421527781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45988.358421527781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45988.358421527781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45988.358421527781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45988.358421527781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45988.358421527781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45988.358421527781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45988.358421527781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45988.358421527781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45988.358421527781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45988.358421527781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45988.358421527781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45988.358421527781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45988.358421527781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45988.358421527781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45988.358421527781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45988.358421527781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45988.358421527781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45988.358421527781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45988.358421527781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45988.358421527781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45988.358421527781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45988.358421527781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45988.358421527781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45988.358421527781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45988.358421527781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45988.358421527781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45988.358421527781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45988.358421527781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45988.358421527781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45988.358421527781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45988.358421527781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45988.358421527781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45988.358421527781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45988.358421527781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45988.358421527781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45988.358421527781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45988.358421527781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45988.358421527781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45988.358421527781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45988.358421527781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45988.358421527781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45988.358421527781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45988.358421527781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45988.358421527781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45988.358421527781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45988.358421527781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45988.358421527781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45988.358421527781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45988.358421527781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45988.358421527781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45988.358421527781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45988.358421527781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45988.358421527781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45988.358421527781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45988.358421527781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45988.358421527781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45988.358421527781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45988.358421527781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45988.358421527781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45988.358421527781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45988.358421527781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45988.358421527781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45988.358421527781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45988.358421527781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45988.358421527781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45988.358421527781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45988.358421527781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45988.358421527781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45988.358421527781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45988.358421527781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45988.358421527781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45988.358421527781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45988.358421527781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45988.358421527781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45988.358421527781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45988.358421527781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45988.358421527781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45988.358421527781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45988.358421527781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45988.358421527781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45988.358421527781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45988.358421527781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45988.358421527781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45988.358421527781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45988.358421527781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45988.358421527781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45988.358421527781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45988.358421527781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45988.358421527781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45988.358421527781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45988.358421527781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45988.358421527781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45988.358421527781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45988.358421527781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45988.358421527781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45988.358421527781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45988.358421527781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45988.358421527781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45988.358421527781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45988.358421527781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45988.358421527781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45988.358421527781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45988.358421527781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45988.358421527781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45988.358421527781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45988.358421527781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45988.358421527781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45988.358421527781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45988.358421527781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45988.358421527781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45988.358421527781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45988.358421527781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45988.358421527781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45988.358421527781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45988.358421527781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45988.358421527781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45988.358421527781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45988.358421527781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45988.358421527781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45988.358421527781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45988.358421527781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45988.358421527781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45988.358421527781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45988.358421527781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45988.358421527781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45988.358421527781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45988.358421527781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45988.358421527781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45988.358421527781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45988.358421527781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45988.358421527781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45988.358421527781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45988.358421527781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45988.358421527781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45988.358421527781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45988.358421527781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45988.358421527781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45988.358421527781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45988.358421527781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45988.358421527781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45988.358421527781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45988.358421527781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45988.358421527781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45988.358421527781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45988.358421527781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45988.358421527781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45988.358421527781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45988.358421527781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45988.358421527781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45988.358421527781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45988.358421527781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45988.358421527781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45988.358421527781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45988.358421527781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45988.358421527781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45988.358421527781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45988.358421527781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45988.358421527781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45988.358421527781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45988.358421527781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45988.358421527781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45988.358421527781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45988.358421527781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45988.358421527781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45988.358421527781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45988.358421527781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45988.358421527781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45988.358421527781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45988.358421527781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45988.358421527781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45988.358421527781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45988.358421527781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45988.358421527781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45988.358421527781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45988.358421527781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45988.358421527781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45988.358421527781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45988.358421527781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45988.358421527781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45988.358421527781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45988.358421527781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45988.358421527781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45988.358421527781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45988.358421527781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45988.358421527781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45988.358421527781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45988.358421527781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45988.358421527781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45988.358421527781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45988.358421527781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45988.358421527781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45988.358421527781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45988.358421527781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45988.358421527781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45988.358421527781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45988.358421527781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45988.358421527781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45988.358421527781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45988.358421527781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45988.358421527781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45988.358421527781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45988.358421527781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45988.358421527781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45988.358421527781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45988.358421527781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45988.358421527781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45988.358421527781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45988.358421527781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45988.358421527781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45988.358421527781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45988.358421527781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45988.358421527781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45988.358421527781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45988.358421527781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45988.358421527781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45988.358421527781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45988.358421527781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45988.358421527781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45988.358421527781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45988.358421527781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45988.358421527781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45988.358421527781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45988.358421527781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45988.358421527781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45988.358421527781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45988.358421527781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45988.358421527781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45988.358421527781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45988.358421527781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45988.358421527781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45988.358421527781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45988.358421527781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45988.358421527781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45988.358421527781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45988.358421527781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45988.358421527781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45988.358421527781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45988.358421527781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45988.358421527781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45988.358421527781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45988.358421527781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45988.358421527781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45988.358421527781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45988.358421527781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45988.358421527781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45988.358421527781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45988.358421527781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45988.358421527781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45988.358421527781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45988.358421527781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45988.358421527781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45988.358421527781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45988.358421527781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45988.358421527781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45988.358421527781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45988.358421527781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45988.358421527781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45988.358421527781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45988.358421527781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45988.358421527781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45988.358421527781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45988.358421527781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45988.358421527781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45988.358421527781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45988.358421527781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45988.358421527781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45988.358421527781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45988.358421527781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45988.358421527781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45988.358421527781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45988.358421527781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45988.358421527781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45988.358421527781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45988.358421527781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45988.358421527781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45988.358421527781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45988.358421527781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45988.358421527781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45988.358421527781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45988.358421527781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45988.358421527781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45988.358421527781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45988.358421527781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45988.358421527781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45988.358421527781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45988.358421527781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45988.358421527781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45988.358421527781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45988.358421527781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45988.358421527781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45988.358421527781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45988.358421527781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45988.358421527781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45988.358421527781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45988.358421527781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45988.358421527781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45988.358421527781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45988.358421527781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45988.358421527781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45988.358421527781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45988.358421527781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45988.358421527781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45988.358421527781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45988.358421527781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45988.358421527781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45988.358421527781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45988.358421527781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45988.358421527781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45988.358421527781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45988.358421527781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45988.358421527781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45988.358421527781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45988.358421527781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45988.358421527781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45988.358421527781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45988.358421527781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45988.358421527781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45988.358421527781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45988.358421527781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45988.358421527781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45988.358421527781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45988.358421527781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45988.358421527781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45988.358421527781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45988.358421527781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45988.358421527781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45988.358421527781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45988.358421527781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45988.358421527781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45988.358421527781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45988.358421527781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45988.358421527781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45988.358421527781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45988.358421527781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45988.358421527781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45988.358421527781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45988.358421527781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45988.358421527781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45988.358421527781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45988.358421527781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45988.358421527781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45988.358421527781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45988.358421527781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45988.358421527781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45988.358421527781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45988.358421527781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45988.358421527781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45988.358421527781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45988.358421527781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45988.358421527781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45988.358421527781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45988.358421527781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45988.358421527781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45988.358421527781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45988.358421527781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45988.358421527781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45988.358421527781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45988.358421527781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45988.358421527781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45988.358421527781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45988.358421527781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45988.358421527781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45988.358421527781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45988.358421527781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45988.358421527781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45988.358421527781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45988.358421527781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45988.358421527781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45988.358421527781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45988.358421527781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45988.358421527781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45988.358421527781</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45988.358421527781</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45988.358421527781</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45988.358421527781</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45988.358421527781</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45988.358421527781</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39118</v>
      </c>
      <c r="B2" s="88" t="str">
        <f>IFERROR(VLOOKUP(D2,DB!A:K,11,0),"")</f>
        <v>R4</v>
      </c>
      <c r="C2" s="90">
        <v>1</v>
      </c>
      <c r="D2" s="88" t="s">
        <v>35092</v>
      </c>
      <c r="E2" s="91" t="s">
        <v>39021</v>
      </c>
      <c r="F2" s="92">
        <v>45703.480717592596</v>
      </c>
      <c r="G2" s="93">
        <f ca="1">IFERROR(NOW()-F2,"")</f>
        <v>284.8777039351844</v>
      </c>
      <c r="H2" s="92">
        <v>45703.474768518521</v>
      </c>
      <c r="I2" s="92" t="str">
        <f>IFERROR(VLOOKUP(D2,DB!A:F,6,0),"")</f>
        <v>SCECO</v>
      </c>
      <c r="J2" s="92" t="str">
        <f>IFERROR(VLOOKUP(D2,DB!A:G,7,0),"")</f>
        <v>Dead</v>
      </c>
      <c r="K2" s="94" t="s">
        <v>39119</v>
      </c>
      <c r="L2" s="88" t="str">
        <f>IFERROR(VLOOKUP(D2,DB!A:I,9,0),"")</f>
        <v>Latis</v>
      </c>
    </row>
    <row r="3" spans="1:16" ht="15" customHeight="1">
      <c r="A3" s="110"/>
      <c r="B3" s="110" t="str">
        <f>IFERROR(VLOOKUP(D3,DB!A:K,11,0),"")</f>
        <v/>
      </c>
      <c r="C3" s="90"/>
      <c r="D3" s="88"/>
      <c r="E3" s="91"/>
      <c r="F3" s="92"/>
      <c r="G3" s="93">
        <f t="shared" ref="G3:G25" ca="1" si="0">IFERROR(NOW()-F3,"")</f>
        <v>45988.358421527781</v>
      </c>
      <c r="H3" s="92"/>
      <c r="I3" s="92" t="str">
        <f>IFERROR(VLOOKUP(D3,DB!A:F,6,0),"")</f>
        <v/>
      </c>
      <c r="J3" s="92" t="str">
        <f>IFERROR(VLOOKUP(D3,DB!A:G,7,0),"")</f>
        <v/>
      </c>
      <c r="K3" s="94"/>
      <c r="L3" s="88" t="str">
        <f>IFERROR(VLOOKUP(D3,DB!A:I,9,0),"")</f>
        <v/>
      </c>
    </row>
    <row r="4" spans="1:16" ht="15" customHeight="1">
      <c r="A4" s="110"/>
      <c r="B4" s="110" t="str">
        <f>IFERROR(VLOOKUP(D4,DB!A:K,11,0),"")</f>
        <v/>
      </c>
      <c r="C4" s="90"/>
      <c r="D4" s="88"/>
      <c r="E4" s="91"/>
      <c r="F4" s="92"/>
      <c r="G4" s="93">
        <f t="shared" ca="1" si="0"/>
        <v>45988.358421527781</v>
      </c>
      <c r="H4" s="92"/>
      <c r="I4" s="92" t="str">
        <f>IFERROR(VLOOKUP(D4,DB!A:F,6,0),"")</f>
        <v/>
      </c>
      <c r="J4" s="92" t="str">
        <f>IFERROR(VLOOKUP(D4,DB!A:G,7,0),"")</f>
        <v/>
      </c>
      <c r="K4" s="94"/>
      <c r="L4" s="88" t="str">
        <f>IFERROR(VLOOKUP(D4,DB!A:I,9,0),"")</f>
        <v/>
      </c>
    </row>
    <row r="5" spans="1:16" ht="15" customHeight="1">
      <c r="A5" s="110"/>
      <c r="B5" s="110" t="str">
        <f>IFERROR(VLOOKUP(D5,DB!A:K,11,0),"")</f>
        <v/>
      </c>
      <c r="C5" s="90"/>
      <c r="D5" t="s">
        <v>39120</v>
      </c>
      <c r="E5" s="91"/>
      <c r="F5" s="92"/>
      <c r="G5" s="93">
        <f t="shared" ca="1" si="0"/>
        <v>45988.358421527781</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45988.358421527781</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45988.358421527781</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45988.358421527781</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45988.358421527781</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45988.358421527781</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45988.358421527781</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45988.358421527781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45988.358421527781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45988.358421527781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45988.358421527781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45988.358421527781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45988.358421527781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45988.358421527781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45988.358421527781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45988.358421527781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45988.358421527781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45988.358421527781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45988.358421527781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45988.358421527781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45988.358421527781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45988.358421527781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45988.358421527781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45988.358421527781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45988.358421527781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45988.358421527781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45988.358421527781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45988.358421527781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45988.358421527781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45988.358421527781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45988.358421527781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45988.358421527781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45988.358421527781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45988.358421527781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45988.358421527781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45988.358421527781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45988.358421527781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45988.358421527781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45988.358421527781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45988.358421527781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45988.358421527781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45988.358421527781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45988.358421527781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45988.358421527781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45988.358421527781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45988.358421527781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45988.358421527781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45988.358421527781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45988.358421527781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45988.358421527781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45988.358421527781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45988.358421527781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45988.358421527781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45988.358421527781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45988.358421527781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45988.358421527781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45988.358421527781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45988.358421527781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45988.358421527781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45988.358421527781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45988.358421527781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45988.358421527781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45988.358421527781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45988.358421527781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45988.358421527781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45988.358421527781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45988.358421527781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45988.358421527781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45988.358421527781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45988.358421527781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45988.358421527781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45988.358421527781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45988.358421527781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45988.358421527781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45988.358421527781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45988.358421527781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45988.358421527781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45988.358421527781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45988.358421527781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45988.358421527781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45988.358421527781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45988.358421527781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45988.358421527781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45988.358421527781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45988.358421527781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45988.358421527781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45988.358421527781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45988.358421527781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45988.358421527781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45988.358421527781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45988.358421527781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45988.358421527781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45988.358421527781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45988.358421527781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45988.358421527781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45988.358421527781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45988.358421527781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45988.358421527781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45988.358421527781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45988.358421527781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45988.358421527781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45988.358421527781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45988.358421527781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45988.358421527781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45988.358421527781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45988.358421527781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45988.358421527781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45988.358421527781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45988.358421527781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45988.358421527781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45988.358421527781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45988.358421527781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45988.358421527781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45988.358421527781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45988.358421527781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45988.358421527781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45988.358421527781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45988.358421527781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45988.358421527781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45988.358421527781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45988.358421527781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45988.358421527781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45988.358421527781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45988.358421527781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45988.358421527781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45988.358421527781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45988.358421527781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45988.358421527781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45988.358421527781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45988.358421527781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45988.358421527781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45988.358421527781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45988.358421527781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45988.358421527781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45988.358421527781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45988.358421527781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45988.358421527781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45988.358421527781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45988.358421527781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45988.358421527781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45988.358421527781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45988.358421527781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45988.358421527781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45988.358421527781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45988.358421527781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45988.358421527781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45988.358421527781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45988.358421527781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45988.358421527781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45988.358421527781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45988.358421527781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45988.358421527781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45988.358421527781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45988.358421527781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45988.358421527781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45988.358421527781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45988.358421527781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45988.358421527781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45988.358421527781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45988.358421527781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45988.358421527781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45988.358421527781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45988.358421527781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45988.358421527781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45988.358421527781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45988.358421527781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45988.358421527781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45988.358421527781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45988.358421527781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45988.358421527781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45988.358421527781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45988.358421527781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45988.358421527781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45988.358421527781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45988.358421527781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45988.358421527781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45988.358421527781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45988.358421527781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45988.358421527781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45988.358421527781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45988.358421527781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45988.358421527781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45988.358421527781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45988.358421527781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45988.358421527781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45988.358421527781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45988.358421527781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45988.358421527781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45988.358421527781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45988.358421527781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45988.358421527781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45988.358421527781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45988.358421527781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45988.358421527781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45988.358421527781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45988.358421527781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45988.358421527781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45988.358421527781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45988.358421527781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45988.358421527781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45988.358421527781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45988.358421527781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45988.358421527781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45988.358421527781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45988.358421527781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45988.358421527781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45988.358421527781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45988.358421527781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45988.358421527781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45988.358421527781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45988.358421527781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45988.358421527781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45988.358421527781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45988.358421527781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45988.358421527781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45988.358421527781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45988.358421527781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45988.358421527781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45988.358421527781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45988.358421527781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45988.358421527781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45988.358421527781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45988.358421527781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45988.358421527781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45988.358421527781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45988.358421527781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45988.358421527781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45988.358421527781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45988.358421527781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45988.358421527781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45988.358421527781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45988.358421527781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45988.358421527781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45988.358421527781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45988.358421527781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45988.358421527781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45988.358421527781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45988.358421527781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45988.358421527781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45988.358421527781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45988.358421527781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45988.358421527781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45988.358421527781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45988.358421527781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45988.358421527781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45988.358421527781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45988.358421527781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45988.358421527781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45988.358421527781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45988.358421527781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45988.358421527781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45988.358421527781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45988.358421527781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45988.358421527781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45988.358421527781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45988.358421527781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45988.358421527781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45988.358421527781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45988.358421527781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45988.358421527781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45988.358421527781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45988.358421527781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45988.358421527781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45988.358421527781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45988.358421527781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45988.358421527781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45988.358421527781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45988.358421527781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45988.358421527781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45988.358421527781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45988.358421527781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45988.358421527781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45988.358421527781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45988.358421527781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45988.358421527781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45988.358421527781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45988.358421527781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45988.358421527781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45988.358421527781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45988.358421527781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45988.358421527781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45988.358421527781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45988.358421527781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45988.358421527781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45988.358421527781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45988.358421527781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45988.358421527781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45988.358421527781</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45988.358421527781</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45988.358421527781</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45988.358421527781</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45988.358421527781</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45988.358421527781</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45988.358421527781</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45988.358421527781</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45988.358421527781</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45988.358421527781</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45988.358421527781</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45988.358421527781</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45988.358421527781</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45988.358421527781</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45988.358421527781</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45988.358421527781</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45988.358421527781</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45988.358421527781</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45988.358421527781</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45988.358421527781</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45988.358421527781</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45988.358421527781</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45988.358421527781</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45988.358421527781</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45988.358421527781</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45988.358421527781</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45988.358421527781</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45988.358421527781</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45988.358421527781</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45988.358421527781</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45988.358421527781</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45988.358421527781</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45988.358421527781</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45988.358421527781</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45988.358421527781</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45988.358421527781</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workbookViewId="0">
      <selection activeCell="K10" sqref="K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39121</v>
      </c>
      <c r="B2" s="37" t="str">
        <f>IFERROR(VLOOKUP(D2,DB!A:K,11,0),"")</f>
        <v>R5</v>
      </c>
      <c r="C2" s="37">
        <v>3</v>
      </c>
      <c r="D2" s="103" t="s">
        <v>36011</v>
      </c>
      <c r="E2" s="37" t="s">
        <v>39021</v>
      </c>
      <c r="F2" s="38">
        <v>45891.832060185188</v>
      </c>
      <c r="G2" s="105">
        <f ca="1">IFERROR(NOW()-F2,"")</f>
        <v>96.526361342592281</v>
      </c>
      <c r="H2" s="38">
        <v>45891.790393518517</v>
      </c>
      <c r="I2" s="37" t="str">
        <f>IFERROR(VLOOKUP(D2,DB!A:F,6,0),"")</f>
        <v>Generator-SG</v>
      </c>
      <c r="J2" s="37" t="str">
        <f>IFERROR(VLOOKUP(D2,DB!A:G,7,0),"")</f>
        <v>Vandalized</v>
      </c>
      <c r="K2" s="37" t="s">
        <v>39122</v>
      </c>
      <c r="L2" s="37" t="str">
        <f>IFERROR(VLOOKUP(D2,DB!A:I,9,0),"")</f>
        <v>Latis</v>
      </c>
      <c r="M2" s="102"/>
    </row>
    <row r="3" spans="1:13" s="39" customFormat="1" ht="30.75">
      <c r="A3" s="37" t="s">
        <v>39123</v>
      </c>
      <c r="B3" s="37" t="str">
        <f>IFERROR(VLOOKUP(D3,DB!A:K,11,0),"")</f>
        <v>R5</v>
      </c>
      <c r="C3" s="37">
        <v>1</v>
      </c>
      <c r="D3" s="37" t="s">
        <v>33268</v>
      </c>
      <c r="E3" s="37" t="s">
        <v>39104</v>
      </c>
      <c r="F3" s="38">
        <v>45926.188877314817</v>
      </c>
      <c r="G3" s="105">
        <f t="shared" ref="G3" ca="1" si="0">IFERROR(NOW()-F3,"")</f>
        <v>62.169544212963956</v>
      </c>
      <c r="H3" s="38">
        <v>45926.158159722225</v>
      </c>
      <c r="I3" s="37" t="str">
        <f>IFERROR(VLOOKUP(D3,DB!A:F,6,0),"")</f>
        <v>SCECO</v>
      </c>
      <c r="J3" s="37" t="str">
        <f>IFERROR(VLOOKUP(D3,DB!A:G,7,0),"")</f>
        <v>Good</v>
      </c>
      <c r="K3" s="37" t="s">
        <v>39124</v>
      </c>
      <c r="L3" s="37" t="str">
        <f>IFERROR(VLOOKUP(D3,DB!A:I,9,0),"")</f>
        <v>Latis</v>
      </c>
      <c r="M3" s="102"/>
    </row>
    <row r="4" spans="1:13" s="39" customFormat="1" ht="48" customHeight="1">
      <c r="A4" s="106" t="s">
        <v>39125</v>
      </c>
      <c r="B4" s="106" t="str">
        <f>IFERROR(VLOOKUP(D4,DB!A:K,11,0),"")</f>
        <v>R5</v>
      </c>
      <c r="C4" s="106">
        <v>1</v>
      </c>
      <c r="D4" s="106" t="s">
        <v>34758</v>
      </c>
      <c r="E4" s="106" t="s">
        <v>39104</v>
      </c>
      <c r="F4" s="107">
        <v>45948.661111111112</v>
      </c>
      <c r="G4" s="108">
        <f t="shared" ref="G4" ca="1" si="1">IFERROR(NOW()-F4,"")</f>
        <v>39.697310416668188</v>
      </c>
      <c r="H4" s="107">
        <v>45948.661111111112</v>
      </c>
      <c r="I4" s="106" t="str">
        <f>IFERROR(VLOOKUP(D4,DB!A:F,6,0),"")</f>
        <v>SCECO</v>
      </c>
      <c r="J4" s="106" t="str">
        <f>IFERROR(VLOOKUP(D4,DB!A:G,7,0),"")</f>
        <v>Dead</v>
      </c>
      <c r="K4" s="106" t="s">
        <v>39126</v>
      </c>
      <c r="L4" s="106" t="str">
        <f>IFERROR(VLOOKUP(D4,DB!A:I,9,0),"")</f>
        <v>Latis</v>
      </c>
    </row>
    <row r="5" spans="1:13" s="39" customFormat="1" ht="30.75">
      <c r="A5" s="106" t="s">
        <v>39127</v>
      </c>
      <c r="B5" s="106" t="str">
        <f>IFERROR(VLOOKUP(D5,DB!A:K,11,0),"")</f>
        <v>R5</v>
      </c>
      <c r="C5" s="106">
        <v>1</v>
      </c>
      <c r="D5" s="106" t="s">
        <v>36518</v>
      </c>
      <c r="E5" s="106" t="s">
        <v>39021</v>
      </c>
      <c r="F5" s="119">
        <v>45981.373298611114</v>
      </c>
      <c r="G5" s="108">
        <f ca="1">IFERROR(NOW()-F5,"")</f>
        <v>6.9851229166670237</v>
      </c>
      <c r="H5" s="119">
        <v>45981.360798611109</v>
      </c>
      <c r="I5" s="106" t="str">
        <f>IFERROR(VLOOKUP(D5,DB!A:F,6,0),"")</f>
        <v>SCECO</v>
      </c>
      <c r="J5" s="106" t="str">
        <f>IFERROR(VLOOKUP(D5,DB!A:G,7,0),"")</f>
        <v>Dead</v>
      </c>
      <c r="K5" s="106" t="s">
        <v>39128</v>
      </c>
      <c r="L5" s="106" t="str">
        <f>IFERROR(VLOOKUP(D5,DB!A:I,9,0),"")</f>
        <v>Latis</v>
      </c>
    </row>
    <row r="6" spans="1:13" s="39" customFormat="1">
      <c r="A6" s="37" t="s">
        <v>39129</v>
      </c>
      <c r="B6" s="37" t="str">
        <f>IFERROR(VLOOKUP(D6,DB!A:K,11,0),"")</f>
        <v>R5</v>
      </c>
      <c r="C6" s="37">
        <v>3</v>
      </c>
      <c r="D6" s="106" t="s">
        <v>36642</v>
      </c>
      <c r="E6" s="37" t="s">
        <v>39021</v>
      </c>
      <c r="F6" s="148">
        <v>45988.313993055555</v>
      </c>
      <c r="G6" s="108">
        <f ca="1">IFERROR(NOW()-F6,"")</f>
        <v>4.4428240740671754E-2</v>
      </c>
      <c r="H6" s="38">
        <v>45988.301134259258</v>
      </c>
      <c r="I6" s="37" t="str">
        <f>IFERROR(VLOOKUP(D6,DB!A:F,6,0),"")</f>
        <v>Generator-SG</v>
      </c>
      <c r="J6" s="37" t="str">
        <f>IFERROR(VLOOKUP(D6,DB!A:G,7,0),"")</f>
        <v>In progress</v>
      </c>
      <c r="K6" s="37" t="s">
        <v>39130</v>
      </c>
      <c r="L6" s="37" t="str">
        <f>IFERROR(VLOOKUP(D6,DB!A:I,9,0),"")</f>
        <v>Latis</v>
      </c>
    </row>
    <row r="7" spans="1:13" s="39" customFormat="1">
      <c r="A7" s="37"/>
      <c r="B7" s="37" t="str">
        <f>IFERROR(VLOOKUP(D7,DB!A:K,11,0),"")</f>
        <v/>
      </c>
      <c r="C7" s="37"/>
      <c r="D7" s="37"/>
      <c r="E7" s="37"/>
      <c r="F7" s="148"/>
      <c r="G7" s="108">
        <f ca="1">IFERROR(NOW()-F7,"")</f>
        <v>45988.358421296296</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t="shared" ref="G6:G38" ca="1" si="2">IFERROR(NOW()-F8,"")</f>
        <v>45988.358421527781</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45988.358421527781</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45988.358421527781</v>
      </c>
      <c r="H10" s="38"/>
      <c r="I10" s="37" t="str">
        <f>IFERROR(VLOOKUP(D10,DB!A:F,6,0),"")</f>
        <v/>
      </c>
      <c r="J10" s="37" t="str">
        <f>IFERROR(VLOOKUP(D10,DB!A:G,7,0),"")</f>
        <v/>
      </c>
      <c r="K10" s="37"/>
      <c r="L10" s="37" t="str">
        <f>IFERROR(VLOOKUP(D10,DB!A:I,9,0),"")</f>
        <v/>
      </c>
    </row>
    <row r="11" spans="1:13" s="39" customFormat="1" ht="15.75">
      <c r="A11" s="37"/>
      <c r="B11" s="37" t="str">
        <f>IFERROR(VLOOKUP(D11,DB!A:K,11,0),"")</f>
        <v/>
      </c>
      <c r="C11" s="37"/>
      <c r="D11" s="145"/>
      <c r="E11" s="37"/>
      <c r="F11" s="38"/>
      <c r="G11" s="144">
        <f t="shared" ca="1" si="2"/>
        <v>45988.358421527781</v>
      </c>
      <c r="H11" s="38"/>
      <c r="I11" s="37" t="str">
        <f>IFERROR(VLOOKUP(D11,DB!A:F,6,0),"")</f>
        <v/>
      </c>
      <c r="J11" s="37" t="str">
        <f>IFERROR(VLOOKUP(D11,DB!A:G,7,0),"")</f>
        <v/>
      </c>
      <c r="K11" s="37"/>
      <c r="L11" s="37" t="str">
        <f>IFERROR(VLOOKUP(D11,DB!A:I,9,0),"")</f>
        <v/>
      </c>
    </row>
    <row r="12" spans="1:13" s="39" customFormat="1">
      <c r="A12" s="37"/>
      <c r="B12" s="37" t="str">
        <f>IFERROR(VLOOKUP(D12,DB!A:K,11,0),"")</f>
        <v/>
      </c>
      <c r="C12" s="37"/>
      <c r="D12"/>
      <c r="E12" s="37"/>
      <c r="F12" s="38"/>
      <c r="G12" s="144">
        <f t="shared" ca="1" si="2"/>
        <v>45988.358421527781</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44">
        <f t="shared" ca="1" si="2"/>
        <v>45988.358421527781</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t="shared" ca="1" si="2"/>
        <v>45988.358421527781</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t="shared" ca="1" si="2"/>
        <v>45988.358421527781</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t="shared" ca="1" si="2"/>
        <v>45988.358421527781</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t="shared" ca="1" si="2"/>
        <v>45988.358421527781</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t="shared" ca="1" si="2"/>
        <v>45988.358421527781</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t="shared" ca="1" si="2"/>
        <v>45988.358421527781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45988.358421527781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45988.358421527781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45988.358421527781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45988.358421527781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45988.358421527781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45988.358421527781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45988.358421527781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45988.358421527781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45988.358421527781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45988.358421527781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45988.358421527781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t="shared" ca="1" si="2"/>
        <v>45988.358421527781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t="shared" ca="1" si="2"/>
        <v>45988.358421527781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t="shared" ca="1" si="2"/>
        <v>45988.358421527781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t="shared" ca="1" si="2"/>
        <v>45988.358421527781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t="shared" ca="1" si="2"/>
        <v>45988.358421527781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t="shared" ca="1" si="2"/>
        <v>45988.358421527781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t="shared" ca="1" si="2"/>
        <v>45988.358421527781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t="shared" ca="1" si="2"/>
        <v>45988.358421527781</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39131</v>
      </c>
      <c r="B2" s="124" t="str">
        <f>IFERROR(VLOOKUP(D2,DB!A:K,11,0),"")</f>
        <v>R6</v>
      </c>
      <c r="C2" s="125">
        <v>1</v>
      </c>
      <c r="D2" s="124" t="s">
        <v>35266</v>
      </c>
      <c r="E2" s="106" t="s">
        <v>39021</v>
      </c>
      <c r="F2" s="72">
        <v>45988.062847222223</v>
      </c>
      <c r="G2" s="72">
        <f ca="1">IFERROR(NOW()-F2,"-")</f>
        <v>0.29557407407264691</v>
      </c>
      <c r="H2" s="72">
        <v>45988.062800925924</v>
      </c>
      <c r="I2" s="124" t="str">
        <f>IFERROR(VLOOKUP(D2,DB!A:F,6,0),"")</f>
        <v>Generator-SG</v>
      </c>
      <c r="J2" s="124" t="str">
        <f>IFERROR(VLOOKUP(D2,DB!A:G,7,0),"")</f>
        <v>Dead</v>
      </c>
      <c r="K2" s="127" t="s">
        <v>39132</v>
      </c>
      <c r="L2" s="128" t="str">
        <f>IFERROR(VLOOKUP(D2,DB!A:I,9,0),"")</f>
        <v>Latis</v>
      </c>
    </row>
    <row r="3" spans="1:16382" ht="31.5" customHeight="1">
      <c r="A3" s="125" t="s">
        <v>39133</v>
      </c>
      <c r="B3" s="124" t="str">
        <f>IFERROR(VLOOKUP(D3,DB!A:K,11,0),"")</f>
        <v>R6</v>
      </c>
      <c r="C3" s="125">
        <v>1</v>
      </c>
      <c r="D3" s="124" t="s">
        <v>28335</v>
      </c>
      <c r="E3" s="106" t="s">
        <v>39021</v>
      </c>
      <c r="F3"/>
      <c r="G3" s="72">
        <f ca="1">IFERROR(NOW()-F3,"-")</f>
        <v>45988.358421527781</v>
      </c>
      <c r="H3" s="72">
        <v>45988.333796296298</v>
      </c>
      <c r="I3" s="124" t="str">
        <f>IFERROR(VLOOKUP(D3,DB!A:F,6,0),"")</f>
        <v>SCECO</v>
      </c>
      <c r="J3" s="124" t="str">
        <f>IFERROR(VLOOKUP(D3,DB!A:G,7,0),"")</f>
        <v>Dead</v>
      </c>
      <c r="K3" s="127" t="s">
        <v>39134</v>
      </c>
      <c r="L3" s="128" t="str">
        <f>IFERROR(VLOOKUP(D3,DB!A:I,9,0),"")</f>
        <v>Latis</v>
      </c>
    </row>
    <row r="4" spans="1:16382" ht="31.5" customHeight="1">
      <c r="A4"/>
      <c r="B4" s="124" t="str">
        <f>IFERROR(VLOOKUP(D4,DB!A:K,11,0),"")</f>
        <v/>
      </c>
      <c r="C4" s="125"/>
      <c r="D4" s="124"/>
      <c r="E4" s="106"/>
      <c r="F4"/>
      <c r="G4" s="72">
        <f ca="1">IFERROR(NOW()-F4,"-")</f>
        <v>45988.358421527781</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45988.358421527781</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45988.358421527781</v>
      </c>
      <c r="H6" s="126"/>
      <c r="I6" s="124" t="str">
        <f>IFERROR(VLOOKUP(D6,DB!A:F,6,0),"")</f>
        <v/>
      </c>
      <c r="J6" s="124" t="str">
        <f>IFERROR(VLOOKUP(D6,DB!A:G,7,0),"")</f>
        <v/>
      </c>
      <c r="K6" s="127" t="s">
        <v>39135</v>
      </c>
      <c r="L6" s="128" t="str">
        <f>IFERROR(VLOOKUP(D6,DB!A:I,9,0),"")</f>
        <v/>
      </c>
    </row>
    <row r="7" spans="1:16382" ht="31.5" customHeight="1">
      <c r="A7" s="123"/>
      <c r="B7" s="124" t="str">
        <f>IFERROR(VLOOKUP(D7,DB!A:K,11,0),"")</f>
        <v/>
      </c>
      <c r="C7" s="125"/>
      <c r="D7" s="124"/>
      <c r="E7" s="106"/>
      <c r="F7" s="126"/>
      <c r="G7" s="72">
        <f ca="1">IFERROR(NOW()-F7,"-")</f>
        <v>45988.358421527781</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45988.358421527781</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45988.358421527781</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45988.358421527781</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45988.358421527781</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45988.358421527781</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45988.358421527781</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45988.358421527781</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45988.358421527781</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45988.358421527781</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45988.358421527781</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45988.358421527781</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45988.358421527781</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45988.358421527781</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45988.358421527781</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45988.358421527781</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45988.358421527781</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45988.358421527781</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45988.358421527781</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45988.358421527781</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45988.358421527781</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45988.358421527781</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45988.358421527781</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45988.358421527781</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45988.358421527781</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45988.358421527781</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45988.358421527781</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45988.358421527781</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45988.358421527781</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45988.358421527781</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45988.358421527781</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45988.358421527781</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45988.358421527781</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2025-11-27T05:36:07Z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