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013" documentId="13_ncr:1_{F6CB121F-512D-4AA6-A0C1-0FB36C537598}" xr6:coauthVersionLast="47" xr6:coauthVersionMax="47" xr10:uidLastSave="{BF6106C7-19A5-4C59-8688-22B8169BC0B8}"/>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1" i="6"/>
  <c r="G22" i="6"/>
  <c r="G23" i="6"/>
  <c r="G24" i="6"/>
  <c r="G25"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5" i="5"/>
  <c r="B6" i="5"/>
  <c r="B7" i="5"/>
  <c r="B8" i="5"/>
  <c r="B9" i="5"/>
  <c r="B10" i="5"/>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<sst xmlns="http://schemas.openxmlformats.org/spreadsheetml/2006/main" count="180288" uniqueCount="39128">
  <si>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</si>
  <si>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</si>
  <si>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</si>
  <si>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</si>
  <si>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</si>
  <si>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</si>
  <si>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</si>
  <si>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</si>
  <si>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</si>
  <si>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</si>
  <si>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</si>
  <si>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</si>
  <si>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</si>
  <si>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</si>
  <si>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</si>
  <si>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</si>
  <si>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</si>
  <si>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</si>
  <si>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</si>
  <si>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</si>
  <si>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</si>
  <si>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</si>
  <si>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</si>
  <si>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</si>
  <si>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</si>
  <si>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</si>
  <si>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</si>
  <si>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</si>
  <si>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</si>
  <si>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</si>
  <si>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</si>
  <si>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</si>
  <si>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</si>
  <si>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</si>
  <si>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</si>
  <si>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</si>
  <si>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</si>
  <si>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</si>
  <si>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</si>
  <si>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</si>
  <si>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</si>
  <si>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</si>
  <si>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</si>
  <si>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</si>
  <si>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</si>
  <si>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</si>
  <si>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</si>
  <si>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</si>
  <si>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</si>
  <si>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</si>
  <si>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</si>
  <si>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</si>
  <si>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</si>
  <si>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</si>
  <si>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</si>
  <si>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</si>
  <si>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</si>
  <si>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</si>
  <si>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</si>
  <si>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</si>
  <si>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</si>
  <si>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</si>
  <si>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</si>
  <si>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</si>
  <si>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</si>
  <si>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</si>
  <si>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</si>
  <si>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</si>
  <si>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</si>
  <si>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</si>
  <si>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</si>
  <si>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</si>
  <si>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</si>
  <si>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</si>
  <si>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</si>
  <si>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</si>
  <si>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</si>
  <si>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</si>
  <si>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</si>
  <si>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</si>
  <si>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</si>
  <si>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</si>
  <si>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</si>
  <si>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</si>
  <si>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</si>
  <si>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</si>
  <si>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</si>
  <si>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</si>
  <si>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</si>
  <si>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</si>
  <si>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</si>
  <si>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</si>
  <si>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</si>
  <si>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</si>
  <si>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</si>
  <si>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</si>
  <si>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</si>
  <si>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</si>
  <si>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</si>
  <si>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</si>
  <si>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</si>
  <si>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</si>
  <si>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</si>
  <si>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</si>
  <si>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</si>
  <si>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</si>
  <si>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</si>
  <si>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</si>
  <si>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</si>
  <si>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</si>
  <si>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</si>
  <si>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</si>
  <si>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</si>
  <si>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</si>
  <si>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</si>
  <si>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</si>
  <si>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</si>
  <si>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</si>
  <si>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</si>
  <si>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</si>
  <si>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</si>
  <si>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</si>
  <si>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</si>
  <si>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</si>
  <si>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</si>
  <si>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</si>
  <si>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</si>
  <si>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</si>
  <si>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</si>
  <si>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</si>
  <si>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</si>
  <si>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</si>
  <si>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</si>
  <si>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</si>
  <si>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</si>
  <si>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</si>
  <si>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</si>
  <si>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</si>
  <si>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</si>
  <si>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</si>
  <si>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</si>
  <si>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</si>
  <si>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</si>
  <si>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</si>
  <si>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</si>
  <si>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</si>
  <si>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</si>
  <si>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</si>
  <si>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</si>
  <si>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</si>
  <si>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</si>
  <si>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</si>
  <si>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</si>
  <si>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</si>
  <si>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</si>
  <si>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</si>
  <si>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</si>
  <si>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</si>
  <si>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</si>
  <si>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</si>
  <si>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</si>
  <si>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</si>
  <si>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</si>
  <si>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</si>
  <si>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</si>
  <si>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</si>
  <si>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</si>
  <si>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</si>
  <si>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</si>
  <si>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</si>
  <si>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</si>
  <si>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</si>
  <si>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</si>
  <si>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</si>
  <si>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</si>
  <si>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</si>
  <si>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</si>
  <si>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</si>
  <si>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</si>
  <si>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</si>
  <si>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</si>
  <si>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</si>
  <si>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</si>
  <si>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</si>
  <si>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</si>
  <si>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</si>
  <si>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</si>
  <si>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</si>
  <si>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</si>
  <si>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</si>
  <si>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</si>
  <si>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</si>
  <si>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</si>
  <si>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</si>
  <si>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</si>
  <si>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</si>
  <si>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</si>
  <si>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</si>
  <si>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</si>
  <si>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</si>
  <si>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</si>
  <si>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</si>
  <si>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</si>
  <si>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</si>
  <si>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</si>
  <si>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</si>
  <si>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</si>
  <si>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</si>
  <si>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</si>
  <si>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</si>
  <si>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</si>
  <si>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</si>
  <si>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</si>
  <si>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</si>
  <si>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</si>
  <si>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</si>
  <si>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</si>
  <si>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</si>
  <si>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</si>
  <si>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</si>
  <si>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</si>
  <si>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</si>
  <si>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</si>
  <si>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</si>
  <si>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</si>
  <si>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</si>
  <si>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</si>
  <si>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</si>
  <si>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</si>
  <si>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</si>
  <si>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</si>
  <si>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</si>
  <si>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</si>
  <si>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</si>
  <si>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</si>
  <si>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</si>
  <si>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</si>
  <si>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</si>
  <si>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</si>
  <si>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</si>
  <si>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</si>
  <si>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</si>
  <si>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</si>
  <si>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</si>
  <si>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</si>
  <si>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</si>
  <si>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</si>
  <si>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</si>
  <si>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</si>
  <si>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</si>
  <si>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</si>
  <si>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</si>
  <si>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</si>
  <si>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</si>
  <si>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</si>
  <si>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</si>
  <si>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</si>
  <si>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</si>
  <si>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</si>
  <si>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</si>
  <si>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</si>
  <si>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</si>
  <si>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</si>
  <si>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</si>
  <si>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</si>
  <si>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</si>
  <si>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</si>
  <si>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</si>
  <si>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</si>
  <si>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</si>
  <si>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</si>
  <si>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</si>
  <si>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</si>
  <si>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</si>
  <si>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</si>
  <si>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</si>
  <si>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</si>
  <si>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</si>
  <si>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</si>
  <si>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</si>
  <si>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</si>
  <si>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</si>
  <si>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</si>
  <si>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</si>
  <si>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</si>
  <si>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</si>
  <si>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</si>
  <si>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</si>
  <si>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</si>
  <si>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</si>
  <si>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</si>
  <si>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</si>
  <si>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</si>
  <si>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</si>
  <si>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</si>
  <si>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</si>
  <si>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</si>
  <si>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</si>
  <si>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</si>
  <si>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</si>
  <si>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</si>
  <si>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</si>
  <si>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</si>
  <si>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</si>
  <si>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</si>
  <si>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</si>
  <si>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</si>
  <si>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</si>
  <si>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</si>
  <si>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</si>
  <si>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</si>
  <si>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</si>
  <si>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</si>
  <si>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</si>
  <si>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</si>
  <si>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</si>
  <si>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</si>
  <si>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</si>
  <si>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</si>
  <si>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</si>
  <si>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</si>
  <si>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</si>
  <si>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</si>
  <si>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</si>
  <si>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</si>
  <si>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</si>
  <si>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</si>
  <si>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</si>
  <si>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</si>
  <si>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</si>
  <si>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</si>
  <si>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</si>
  <si>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</si>
  <si>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</si>
  <si>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</si>
  <si>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</si>
  <si>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</si>
  <si>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</si>
  <si>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</si>
  <si>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</si>
  <si>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</si>
  <si>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</si>
  <si>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</si>
  <si>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</si>
  <si>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</si>
  <si>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</si>
  <si>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</si>
  <si>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</si>
  <si>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</si>
  <si>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</si>
  <si>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</si>
  <si>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</si>
  <si>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</si>
  <si>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</si>
  <si>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</si>
  <si>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</si>
  <si>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</si>
  <si>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</si>
  <si>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</si>
  <si>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</si>
  <si>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</si>
  <si>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</si>
  <si>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</si>
  <si>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</si>
  <si>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</si>
  <si>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</si>
  <si>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</si>
  <si>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</si>
  <si>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</si>
  <si>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</si>
  <si>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</si>
  <si>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</si>
  <si>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</si>
  <si>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</si>
  <si>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</si>
  <si>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</si>
  <si>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</si>
  <si>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</si>
  <si>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</si>
  <si>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</si>
  <si>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</si>
  <si>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</si>
  <si>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</si>
  <si>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</si>
  <si>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</si>
  <si>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</si>
  <si>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</si>
  <si>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</si>
  <si>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</si>
  <si>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</si>
  <si>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</si>
  <si>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</si>
  <si>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</si>
  <si>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</si>
  <si>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</si>
  <si>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</si>
  <si>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</si>
  <si>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</si>
  <si>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</si>
  <si>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</si>
  <si>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</si>
  <si>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</si>
  <si>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</si>
  <si>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</si>
  <si>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</si>
  <si>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</si>
  <si>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</si>
  <si>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</si>
  <si>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</si>
  <si>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</si>
  <si>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</si>
  <si>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</si>
  <si>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</si>
  <si>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</si>
  <si>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</si>
  <si>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</si>
  <si>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</si>
  <si>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</si>
  <si>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</si>
  <si>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</si>
  <si>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</si>
  <si>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</si>
  <si>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</si>
  <si>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</si>
  <si>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</si>
  <si>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</si>
  <si>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</si>
  <si>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</si>
  <si>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</si>
  <si>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</si>
  <si>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</si>
  <si>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</si>
  <si>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</si>
  <si>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</si>
  <si>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</si>
  <si>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</si>
  <si>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</si>
  <si>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</si>
  <si>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</si>
  <si>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</si>
  <si>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</si>
  <si>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</si>
  <si>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</si>
  <si>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</si>
  <si>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</si>
  <si>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</si>
  <si>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</si>
  <si>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</si>
  <si>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</si>
  <si>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</si>
  <si>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</si>
  <si>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</si>
  <si>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</si>
  <si>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</si>
  <si>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</si>
  <si>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</si>
  <si>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</si>
  <si>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</si>
  <si>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</si>
  <si>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</si>
  <si>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</si>
  <si>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</si>
  <si>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</si>
  <si>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</si>
  <si>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</si>
  <si>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</si>
  <si>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</si>
  <si>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</si>
  <si>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</si>
  <si>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</si>
  <si>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</si>
  <si>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</si>
  <si>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</si>
  <si>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</si>
  <si>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</si>
  <si>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</si>
  <si>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</si>
  <si>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</si>
  <si>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</si>
  <si>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</si>
  <si>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</si>
  <si>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</si>
  <si>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</si>
  <si>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</si>
  <si>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</si>
  <si>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</si>
  <si>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</si>
  <si>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</si>
  <si>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</si>
  <si>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</si>
  <si>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</si>
  <si>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</si>
  <si>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</si>
  <si>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</si>
  <si>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</si>
  <si>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</si>
  <si>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</si>
  <si>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</si>
  <si>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</si>
  <si>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</si>
  <si>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</si>
  <si>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</si>
  <si>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</si>
  <si>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</si>
  <si>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</si>
  <si>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</si>
  <si>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</si>
  <si>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</si>
  <si>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</si>
  <si>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</si>
  <si>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</si>
  <si>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</si>
  <si>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</si>
  <si>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</si>
  <si>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</si>
  <si>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</si>
  <si>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</si>
  <si>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</si>
  <si>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</si>
  <si>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</si>
  <si>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</si>
  <si>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</si>
  <si>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</si>
  <si>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</si>
  <si>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</si>
  <si>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</si>
  <si>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</si>
  <si>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</si>
  <si>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</si>
  <si>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</si>
  <si>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</si>
  <si>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</si>
  <si>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</si>
  <si>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</si>
  <si>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</si>
  <si>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</si>
  <si>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</si>
  <si>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</si>
  <si>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</si>
  <si>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</si>
  <si>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</si>
  <si>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</si>
  <si>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</si>
  <si>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</si>
  <si>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</si>
  <si>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</si>
  <si>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</si>
  <si>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</si>
  <si>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</si>
  <si>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</si>
  <si>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</si>
  <si>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</si>
  <si>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</si>
  <si>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</si>
  <si>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</si>
  <si>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</si>
  <si>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</si>
  <si>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</si>
  <si>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</si>
  <si>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</si>
  <si>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</si>
  <si>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</si>
  <si>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</si>
  <si>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</si>
  <si>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</si>
  <si>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</si>
  <si>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</si>
  <si>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</si>
  <si>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</si>
  <si>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</si>
  <si>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</si>
  <si>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</si>
  <si>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</si>
  <si>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</si>
  <si>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</si>
  <si>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</si>
  <si>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</si>
  <si>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</si>
  <si>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</si>
  <si>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</si>
  <si>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</si>
  <si>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</si>
  <si>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</si>
  <si>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</si>
  <si>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</si>
  <si>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</si>
  <si>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</si>
  <si>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</si>
  <si>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</si>
  <si>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</si>
  <si>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</si>
  <si>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</si>
  <si>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</si>
  <si>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</si>
  <si>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</si>
  <si>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</si>
  <si>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</si>
  <si>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</si>
  <si>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</si>
  <si>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</si>
  <si>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</si>
  <si>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</si>
  <si>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</si>
  <si>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</si>
  <si>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</si>
  <si>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</si>
  <si>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</si>
  <si>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</si>
  <si>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</si>
  <si>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</si>
  <si>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</si>
  <si>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</si>
  <si>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</si>
  <si>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</si>
  <si>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</si>
  <si>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</si>
  <si>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</si>
  <si>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</si>
  <si>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</si>
  <si>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</si>
  <si>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</si>
  <si>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</si>
  <si>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</si>
  <si>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</si>
  <si>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</si>
  <si>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</si>
  <si>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</si>
  <si>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</si>
  <si>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</si>
  <si>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</si>
  <si>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</si>
  <si>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</si>
  <si>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</si>
  <si>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</si>
  <si>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</si>
  <si>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</si>
  <si>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</si>
  <si>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</si>
  <si>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</si>
  <si>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</si>
  <si>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</si>
  <si>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</si>
  <si>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</si>
  <si>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</si>
  <si>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</si>
  <si>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</si>
  <si>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</si>
  <si>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</si>
  <si>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</si>
  <si>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</si>
  <si>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</si>
  <si>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</si>
  <si>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</si>
  <si>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</si>
  <si>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</si>
  <si>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</si>
  <si>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</si>
  <si>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</si>
  <si>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</si>
  <si>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</si>
  <si>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</si>
  <si>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</si>
  <si>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</si>
  <si>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</si>
  <si>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</si>
  <si>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</si>
  <si>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</si>
  <si>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</si>
  <si>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</si>
  <si>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</si>
  <si>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</si>
  <si>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</si>
  <si>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</si>
  <si>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</si>
  <si>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</si>
  <si>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</si>
  <si>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</si>
  <si>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</si>
  <si>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</si>
  <si>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</si>
  <si>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</si>
  <si>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</si>
  <si>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</si>
  <si>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</si>
  <si>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</si>
  <si>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</si>
  <si>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</si>
  <si>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</si>
  <si>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</si>
  <si>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</si>
  <si>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</si>
  <si>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</si>
  <si>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</si>
  <si>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</si>
  <si>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</si>
  <si>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</si>
  <si>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</si>
  <si>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</si>
  <si>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</si>
  <si>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</si>
  <si>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</si>
  <si>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</si>
  <si>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</si>
  <si>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</si>
  <si>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</si>
  <si>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</si>
  <si>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</si>
  <si>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</si>
  <si>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</si>
  <si>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</si>
  <si>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</si>
  <si>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</si>
  <si>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</si>
  <si>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</si>
  <si>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</si>
  <si>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</si>
  <si>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</si>
  <si>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</si>
  <si>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</si>
  <si>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</si>
  <si>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</si>
  <si>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</si>
  <si>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</si>
  <si>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</si>
  <si>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</si>
  <si>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</si>
  <si>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</si>
  <si>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</si>
  <si>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</si>
  <si>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</si>
  <si>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</si>
  <si>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</si>
  <si>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</si>
  <si>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</si>
  <si>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</si>
  <si>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</si>
  <si>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</si>
  <si>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</si>
  <si>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</si>
  <si>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</si>
  <si>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</si>
  <si>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</si>
  <si>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</si>
  <si>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</si>
  <si>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</si>
  <si>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</si>
  <si>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</si>
  <si>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</si>
  <si>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</si>
  <si>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</si>
  <si>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</si>
  <si>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</si>
  <si>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</si>
  <si>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</si>
  <si>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</si>
  <si>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</si>
  <si>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</si>
  <si>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</si>
  <si>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</si>
  <si>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</si>
  <si>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</si>
  <si>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</si>
  <si>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</si>
  <si>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</si>
  <si>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</si>
  <si>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</si>
  <si>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</si>
  <si>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</si>
  <si>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</si>
  <si>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</si>
  <si>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</si>
  <si>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</si>
  <si>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</si>
  <si>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</si>
  <si>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</si>
  <si>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</si>
  <si>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</si>
  <si>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</si>
  <si>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</si>
  <si>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</si>
  <si>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</si>
  <si>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</si>
  <si>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</si>
  <si>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</si>
  <si>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</si>
  <si>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</si>
  <si>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</si>
  <si>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</si>
  <si>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</si>
  <si>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</si>
  <si>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</si>
  <si>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</si>
  <si>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</si>
  <si>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</si>
  <si>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</si>
  <si>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</si>
  <si>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</si>
  <si>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</si>
  <si>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</si>
  <si>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</si>
  <si>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</si>
  <si>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</si>
  <si>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</si>
  <si>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</si>
  <si>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</si>
  <si>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</si>
  <si>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</si>
  <si>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</si>
  <si>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</si>
  <si>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</si>
  <si>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</si>
  <si>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</si>
  <si>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</si>
  <si>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</si>
  <si>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</si>
  <si>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</si>
  <si>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</si>
  <si>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</si>
  <si>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</si>
  <si>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</si>
  <si>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</si>
  <si>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</si>
  <si>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</si>
  <si>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</si>
  <si>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</si>
  <si>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</si>
  <si>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</si>
  <si>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</si>
  <si>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</si>
  <si>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</si>
  <si>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</si>
  <si>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</si>
  <si>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</si>
  <si>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</si>
  <si>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</si>
  <si>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</si>
  <si>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</si>
  <si>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</si>
  <si>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</si>
  <si>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</si>
  <si>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</si>
  <si>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</si>
  <si>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</si>
  <si>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</si>
  <si>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</si>
  <si>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</si>
  <si>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</si>
  <si>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</si>
  <si>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</si>
  <si>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</si>
  <si>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</si>
  <si>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</si>
  <si>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</si>
  <si>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</si>
  <si>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</si>
  <si>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</si>
  <si>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</si>
  <si>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</si>
  <si>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</si>
  <si>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</si>
  <si>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</si>
  <si>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</si>
  <si>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</si>
  <si>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</si>
  <si>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</si>
  <si>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</si>
  <si>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</si>
  <si>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</si>
  <si>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</si>
  <si>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</si>
  <si>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</si>
  <si>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</si>
  <si>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</si>
  <si>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</si>
  <si>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</si>
  <si>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</si>
  <si>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</si>
  <si>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</si>
  <si>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</si>
  <si>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</si>
  <si>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</si>
  <si>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</si>
  <si>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</si>
  <si>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</si>
  <si>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</si>
  <si>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</si>
  <si>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</si>
  <si>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</si>
  <si>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</si>
  <si>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</si>
  <si>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</si>
  <si>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</si>
  <si>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</si>
  <si>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</si>
  <si>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</si>
  <si>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</si>
  <si>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</si>
  <si>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</si>
  <si>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</si>
  <si>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</si>
  <si>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</si>
  <si>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</si>
  <si>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</si>
  <si>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</si>
  <si>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</si>
  <si>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</si>
  <si>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</si>
  <si>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</si>
  <si>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</si>
  <si>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</si>
  <si>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</si>
  <si>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</si>
  <si>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</si>
  <si>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</si>
  <si>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</si>
  <si>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</si>
  <si>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</si>
  <si>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</si>
  <si>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</si>
  <si>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</si>
  <si>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</si>
  <si>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</si>
  <si>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</si>
  <si>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</si>
  <si>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</si>
  <si>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</si>
  <si>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</si>
  <si>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</si>
  <si>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</si>
  <si>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</si>
  <si>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</si>
  <si>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</si>
  <si>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</si>
  <si>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</si>
  <si>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</si>
  <si>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</si>
  <si>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</si>
  <si>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</si>
  <si>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</si>
  <si>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</si>
  <si>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</si>
  <si>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</si>
  <si>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</si>
  <si>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</si>
  <si>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</si>
  <si>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</si>
  <si>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</si>
  <si>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</si>
  <si>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</si>
  <si>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</si>
  <si>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</si>
  <si>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</si>
  <si>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</si>
  <si>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</si>
  <si>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</si>
  <si>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</si>
  <si>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</si>
  <si>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</si>
  <si>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</si>
  <si>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</si>
  <si>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</si>
  <si>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</si>
  <si>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</si>
  <si>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</si>
  <si>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</si>
  <si>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</si>
  <si>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</si>
  <si>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</si>
  <si>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</si>
  <si>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</si>
  <si>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</si>
  <si>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</si>
  <si>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</si>
  <si>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</si>
  <si>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</si>
  <si>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</si>
  <si>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</si>
  <si>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</si>
  <si>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</si>
  <si>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</si>
  <si>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</si>
  <si>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</si>
  <si>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</si>
  <si>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</si>
  <si>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</si>
  <si>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</si>
  <si>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</si>
  <si>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</si>
  <si>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</si>
  <si>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</si>
  <si>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</si>
  <si>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</si>
  <si>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</si>
  <si>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</si>
  <si>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</si>
  <si>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</si>
  <si>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</si>
  <si>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</si>
  <si>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</si>
  <si>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</si>
  <si>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</si>
  <si>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</si>
  <si>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</si>
  <si>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</si>
  <si>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</si>
  <si>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</si>
  <si>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</si>
  <si>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</si>
  <si>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</si>
  <si>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</si>
  <si>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</si>
  <si>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</si>
  <si>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</si>
  <si>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</si>
  <si>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</si>
  <si>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</si>
  <si>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</si>
  <si>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</si>
  <si>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</si>
  <si>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</si>
  <si>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</si>
  <si>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</si>
  <si>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</si>
  <si>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</si>
  <si>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</si>
  <si>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</si>
  <si>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</si>
  <si>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</si>
  <si>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</si>
  <si>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</si>
  <si>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</si>
  <si>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</si>
  <si>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</si>
  <si>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</si>
  <si>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</si>
  <si>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</si>
  <si>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</si>
  <si>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</si>
  <si>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</si>
  <si>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</si>
  <si>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</si>
  <si>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</si>
  <si>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</si>
  <si>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</si>
  <si>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</si>
  <si>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</si>
  <si>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</si>
  <si>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</si>
  <si>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</si>
  <si>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</si>
  <si>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</si>
  <si>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</si>
  <si>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</si>
  <si>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</si>
  <si>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</si>
  <si>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</si>
  <si>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</si>
  <si>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</si>
  <si>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</si>
  <si>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</si>
  <si>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</si>
  <si>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</si>
  <si>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</si>
  <si>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</si>
  <si>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</si>
  <si>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</si>
  <si>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</si>
  <si>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</si>
  <si>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</si>
  <si>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</si>
  <si>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</si>
  <si>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</si>
  <si>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</si>
  <si>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</si>
  <si>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</si>
  <si>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</si>
  <si>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</si>
  <si>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</si>
  <si>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</si>
  <si>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</si>
  <si>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</si>
  <si>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</si>
  <si>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</si>
  <si>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</si>
  <si>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</si>
  <si>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</si>
  <si>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</si>
  <si>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</si>
  <si>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</si>
  <si>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</si>
  <si>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</si>
  <si>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</si>
  <si>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</si>
  <si>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</si>
  <si>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</si>
  <si>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</si>
  <si>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</si>
  <si>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</si>
  <si>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</si>
  <si>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</si>
  <si>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</si>
  <si>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</si>
  <si>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</si>
  <si>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</si>
  <si>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</si>
  <si>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</si>
  <si>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</si>
  <si>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</si>
  <si>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</si>
  <si>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</si>
  <si>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</si>
  <si>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</si>
  <si>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</si>
  <si>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</si>
  <si>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</si>
  <si>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</si>
  <si>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</si>
  <si>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</si>
  <si>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</si>
  <si>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</si>
  <si>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</si>
  <si>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</si>
  <si>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</si>
  <si>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</si>
  <si>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</si>
  <si>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</si>
  <si>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</si>
  <si>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</si>
  <si>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</si>
  <si>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</si>
  <si>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</si>
  <si>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</si>
  <si>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</si>
  <si>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</si>
  <si>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</si>
  <si>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</si>
  <si>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</si>
  <si>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</si>
  <si>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</si>
  <si>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</si>
  <si>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</si>
  <si>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</si>
  <si>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</si>
  <si>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</si>
  <si>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</si>
  <si>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</si>
  <si>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</si>
  <si>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</si>
  <si>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</si>
  <si>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</si>
  <si>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</si>
  <si>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</si>
  <si>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</si>
  <si>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</si>
  <si>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</si>
  <si>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</si>
  <si>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</si>
  <si>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</si>
  <si>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</si>
  <si>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</si>
  <si>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</si>
  <si>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</si>
  <si>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</si>
  <si>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</si>
  <si>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</si>
  <si>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</si>
  <si>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</si>
  <si>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</si>
  <si>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</si>
  <si>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</si>
  <si>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</si>
  <si>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</si>
  <si>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</si>
  <si>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</si>
  <si>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</si>
  <si>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</si>
  <si>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</si>
  <si>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</si>
  <si>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</si>
  <si>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</si>
  <si>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</si>
  <si>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</si>
  <si>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</si>
  <si>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</si>
  <si>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</si>
  <si>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</si>
  <si>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</si>
  <si>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</si>
  <si>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</si>
  <si>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</si>
  <si>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</si>
  <si>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</si>
  <si>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</si>
  <si>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</si>
  <si>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</si>
  <si>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</si>
  <si>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</si>
  <si>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</si>
  <si>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</si>
  <si>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</si>
  <si>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</si>
  <si>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</si>
  <si>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</si>
  <si>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</si>
  <si>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</si>
  <si>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</si>
  <si>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</si>
  <si>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</si>
  <si>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</si>
  <si>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</si>
  <si>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</si>
  <si>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</si>
  <si>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</si>
  <si>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</si>
  <si>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</si>
  <si>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</si>
  <si>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</si>
  <si>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</si>
  <si>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</si>
  <si>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</si>
  <si>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</si>
  <si>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</si>
  <si>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</si>
  <si>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</si>
  <si>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</si>
  <si>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</si>
  <si>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</si>
  <si>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</si>
  <si>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</si>
  <si>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</si>
  <si>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</si>
  <si>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</si>
  <si>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</si>
  <si>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</si>
  <si>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</si>
  <si>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</si>
  <si>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</si>
  <si>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</si>
  <si>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</si>
  <si>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</si>
  <si>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</si>
  <si>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</si>
  <si>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</si>
  <si>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</si>
  <si>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</si>
  <si>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</si>
  <si>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</si>
  <si>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</si>
  <si>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</si>
  <si>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</si>
  <si>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</si>
  <si>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</si>
  <si>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</si>
  <si>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</si>
  <si>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</si>
  <si>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</si>
  <si>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</si>
  <si>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</si>
  <si>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</si>
  <si>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</si>
  <si>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</si>
  <si>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</si>
  <si>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</si>
  <si>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</si>
  <si>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</si>
  <si>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</si>
  <si>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</si>
  <si>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</si>
  <si>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</si>
  <si>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</si>
  <si>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</si>
  <si>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</si>
  <si>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</si>
  <si>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</si>
  <si>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</si>
  <si>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</si>
  <si>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</si>
  <si>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</si>
  <si>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</si>
  <si>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</si>
  <si>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</si>
  <si>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</si>
  <si>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</si>
  <si>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</si>
  <si>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</si>
  <si>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</si>
  <si>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</si>
  <si>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</si>
  <si>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</si>
  <si>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</si>
  <si>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</si>
  <si>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</si>
  <si>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</si>
  <si>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</si>
  <si>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</si>
  <si>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</si>
  <si>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</si>
  <si>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</si>
  <si>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</si>
  <si>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</si>
  <si>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</si>
  <si>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</si>
  <si>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</si>
  <si>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</si>
  <si>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</si>
  <si>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</si>
  <si>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</si>
  <si>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</si>
  <si>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</si>
  <si>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</si>
  <si>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</si>
  <si>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</si>
  <si>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</si>
  <si>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</si>
  <si>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</si>
  <si>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</si>
  <si>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</si>
  <si>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</si>
  <si>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</si>
  <si>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</si>
  <si>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</si>
  <si>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</si>
  <si>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</si>
  <si>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</si>
  <si>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</si>
  <si>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</si>
  <si>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</si>
  <si>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</si>
  <si>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</si>
  <si>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</si>
  <si>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</si>
  <si>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</si>
  <si>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</si>
  <si>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</si>
  <si>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</si>
  <si>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</si>
  <si>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</si>
  <si>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</si>
  <si>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</si>
  <si>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</si>
  <si>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</si>
  <si>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</si>
  <si>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</si>
  <si>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</si>
  <si>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</si>
  <si>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</si>
  <si>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</si>
  <si>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</si>
  <si>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</si>
  <si>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</si>
  <si>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</si>
  <si>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</si>
  <si>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</si>
  <si>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</si>
  <si>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</si>
  <si>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</si>
  <si>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</si>
  <si>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</si>
  <si>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</si>
  <si>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</si>
  <si>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</si>
  <si>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</si>
  <si>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</si>
  <si>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</si>
  <si>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</si>
  <si>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</si>
  <si>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</si>
  <si>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</si>
  <si>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</si>
  <si>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</si>
  <si>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</si>
  <si>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</si>
  <si>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</si>
  <si>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</si>
  <si>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</si>
  <si>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</si>
  <si>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</si>
  <si>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</si>
  <si>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</si>
  <si>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</si>
  <si>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</si>
  <si>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</si>
  <si>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</si>
  <si>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</si>
  <si>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</si>
  <si>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</si>
  <si>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</si>
  <si>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</si>
  <si>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</si>
  <si>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</si>
  <si>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</si>
  <si>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</si>
  <si>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</si>
  <si>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</si>
  <si>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</si>
  <si>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</si>
  <si>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</si>
  <si>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</si>
  <si>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</si>
  <si>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</si>
  <si>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</si>
  <si>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</si>
  <si>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</si>
  <si>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</si>
  <si>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</si>
  <si>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</si>
  <si>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</si>
  <si>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</si>
  <si>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</si>
  <si>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</si>
  <si>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</si>
  <si>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</si>
  <si>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</si>
  <si>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</si>
  <si>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</si>
  <si>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</si>
  <si>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</si>
  <si>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</si>
  <si>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</si>
  <si>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</si>
  <si>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</si>
  <si>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</si>
  <si>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</si>
  <si>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</si>
  <si>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</si>
  <si>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</si>
  <si>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</si>
  <si>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</si>
  <si>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</si>
  <si>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</si>
  <si>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</si>
  <si>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</si>
  <si>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</si>
  <si>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</si>
  <si>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</si>
  <si>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</si>
  <si>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</si>
  <si>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</si>
  <si>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</si>
  <si>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</si>
  <si>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</si>
  <si>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</si>
  <si>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</si>
  <si>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</si>
  <si>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</si>
  <si>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</si>
  <si>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</si>
  <si>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</si>
  <si>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</si>
  <si>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</si>
  <si>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</si>
  <si>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</si>
  <si>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</si>
  <si>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</si>
  <si>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</si>
  <si>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</si>
  <si>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</si>
  <si>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</si>
  <si>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</si>
  <si>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</si>
  <si>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</si>
  <si>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</si>
  <si>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</si>
  <si>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</si>
  <si>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</si>
  <si>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</si>
  <si>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</si>
  <si>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</si>
  <si>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</si>
  <si>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</si>
  <si>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</si>
  <si>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</si>
  <si>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</si>
  <si>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</si>
  <si>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</si>
  <si>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</si>
  <si>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</si>
  <si>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</si>
  <si>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</si>
  <si>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</si>
  <si>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</si>
  <si>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</si>
  <si>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</si>
  <si>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</si>
  <si>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</si>
  <si>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</si>
  <si>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</si>
  <si>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</si>
  <si>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</si>
  <si>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</si>
  <si>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</si>
  <si>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</si>
  <si>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</si>
  <si>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</si>
  <si>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</si>
  <si>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</si>
  <si>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</si>
  <si>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</si>
  <si>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</si>
  <si>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</si>
  <si>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</si>
  <si>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</si>
  <si>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</si>
  <si>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</si>
  <si>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</si>
  <si>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</si>
  <si>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</si>
  <si>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</si>
  <si>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</si>
  <si>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</si>
  <si>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</si>
  <si>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</si>
  <si>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</si>
  <si>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</si>
  <si>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</si>
  <si>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</si>
  <si>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</si>
  <si>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</si>
  <si>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</si>
  <si>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</si>
  <si>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</si>
  <si>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</si>
  <si>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</si>
  <si>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</si>
  <si>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</si>
  <si>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</si>
  <si>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</si>
  <si>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</si>
  <si>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</si>
  <si>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</si>
  <si>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</si>
  <si>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</si>
  <si>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</si>
  <si>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</si>
  <si>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</si>
  <si>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</si>
  <si>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</si>
  <si>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</si>
  <si>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</si>
  <si>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</si>
  <si>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</si>
  <si>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</si>
  <si>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</si>
  <si>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</si>
  <si>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</si>
  <si>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</si>
  <si>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</si>
  <si>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</si>
  <si>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</si>
  <si>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</si>
  <si>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</si>
  <si>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</si>
  <si>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</si>
  <si>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</si>
  <si>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</si>
  <si>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</si>
  <si>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</si>
  <si>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</si>
  <si>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</si>
  <si>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</si>
  <si>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</si>
  <si>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</si>
  <si>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</si>
  <si>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</si>
  <si>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</si>
  <si>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</si>
  <si>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</si>
  <si>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</si>
  <si>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</si>
  <si>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</si>
  <si>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</si>
  <si>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</si>
  <si>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</si>
  <si>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</si>
  <si>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</si>
  <si>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</si>
  <si>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</si>
  <si>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</si>
  <si>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</si>
  <si>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</si>
  <si>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</si>
  <si>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</si>
  <si>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</si>
  <si>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</si>
  <si>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</si>
  <si>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</si>
  <si>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</si>
  <si>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</si>
  <si>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</si>
  <si>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</si>
  <si>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</si>
  <si>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</si>
  <si>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</si>
  <si>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</si>
  <si>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</si>
  <si>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</si>
  <si>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</si>
  <si>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</si>
  <si>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</si>
  <si>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</si>
  <si>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</si>
  <si>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</si>
  <si>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</si>
  <si>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</si>
  <si>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</si>
  <si>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</si>
  <si>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</si>
  <si>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</si>
  <si>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</si>
  <si>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</si>
  <si>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</si>
  <si>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</si>
  <si>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</si>
  <si>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</si>
  <si>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</si>
  <si>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</si>
  <si>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</si>
  <si>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</si>
  <si>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</si>
  <si>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</si>
  <si>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</si>
  <si>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</si>
  <si>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</si>
  <si>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</si>
  <si>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</si>
  <si>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</si>
  <si>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</si>
  <si>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</si>
  <si>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</si>
  <si>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</si>
  <si>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</si>
  <si>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</si>
  <si>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</si>
  <si>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</si>
  <si>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</si>
  <si>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</si>
  <si>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</si>
  <si>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</si>
  <si>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</si>
  <si>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</si>
  <si>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</si>
  <si>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</si>
  <si>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</si>
  <si>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</si>
  <si>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</si>
  <si>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</si>
  <si>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</si>
  <si>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</si>
  <si>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</si>
  <si>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</si>
  <si>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</si>
  <si>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</si>
  <si>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</si>
  <si>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</si>
  <si>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</si>
  <si>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</si>
  <si>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</si>
  <si>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</si>
  <si>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</si>
  <si>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</si>
  <si>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</si>
  <si>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</si>
  <si>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</si>
  <si>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</si>
  <si>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</si>
  <si>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</si>
  <si>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</si>
  <si>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</si>
  <si>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</si>
  <si>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</si>
  <si>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</si>
  <si>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</si>
  <si>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</si>
  <si>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</si>
  <si>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</si>
  <si>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</si>
  <si>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</si>
  <si>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</si>
  <si>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</si>
  <si>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</si>
  <si>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</si>
  <si>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</si>
  <si>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</si>
  <si>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</si>
  <si>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</si>
  <si>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</si>
  <si>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</si>
  <si>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</si>
  <si>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</si>
  <si>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</si>
  <si>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</si>
  <si>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</si>
  <si>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</si>
  <si>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</si>
  <si>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</si>
  <si>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</si>
  <si>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</si>
  <si>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</si>
  <si>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</si>
  <si>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</si>
  <si>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</si>
  <si>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</si>
  <si>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</si>
  <si>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</si>
  <si>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</si>
  <si>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</si>
  <si>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</si>
  <si>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</si>
  <si>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</si>
  <si>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</si>
  <si>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</si>
  <si>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</si>
  <si>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</si>
  <si>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</si>
  <si>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</si>
  <si>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</si>
  <si>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</si>
  <si>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</si>
  <si>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</si>
  <si>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</si>
  <si>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</si>
  <si>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</si>
  <si>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</si>
  <si>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</si>
  <si>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</si>
  <si>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</si>
  <si>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</si>
  <si>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</si>
  <si>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</si>
  <si>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</si>
  <si>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</si>
  <si>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</si>
  <si>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</si>
  <si>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</si>
  <si>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</si>
  <si>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</si>
  <si>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</si>
  <si>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</si>
  <si>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</si>
  <si>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</si>
  <si>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</si>
  <si>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</si>
  <si>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</si>
  <si>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</si>
  <si>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</si>
  <si>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</si>
  <si>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</si>
  <si>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</si>
  <si>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</si>
  <si>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</si>
  <si>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</si>
  <si>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</si>
  <si>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</si>
  <si>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</si>
  <si>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</si>
  <si>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</si>
  <si>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</si>
  <si>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</si>
  <si>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</si>
  <si>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</si>
  <si>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</si>
  <si>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</si>
  <si>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</si>
  <si>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</si>
  <si>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</si>
  <si>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</si>
  <si>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</si>
  <si>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</si>
  <si>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</si>
  <si>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</si>
  <si>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</si>
  <si>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</si>
  <si>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</si>
  <si>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</si>
  <si>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</si>
  <si>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</si>
  <si>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</si>
  <si>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</si>
  <si>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</si>
  <si>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</si>
  <si>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</si>
  <si>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</si>
  <si>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</si>
  <si>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</si>
  <si>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</si>
  <si>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</si>
  <si>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</si>
  <si>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</si>
  <si>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</si>
  <si>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</si>
  <si>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</si>
  <si>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</si>
  <si>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</si>
  <si>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</si>
  <si>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</si>
  <si>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</si>
  <si>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</si>
  <si>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</si>
  <si>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</si>
  <si>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</si>
  <si>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</si>
  <si>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</si>
  <si>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</si>
  <si>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</si>
  <si>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</si>
  <si>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</si>
  <si>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</si>
  <si>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</si>
  <si>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</si>
  <si>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</si>
  <si>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</si>
  <si>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</si>
  <si>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</si>
  <si>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</si>
  <si>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</si>
  <si>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</si>
  <si>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</si>
  <si>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</si>
  <si>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</si>
  <si>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</si>
  <si>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</si>
  <si>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</si>
  <si>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</si>
  <si>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</si>
  <si>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</si>
  <si>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</si>
  <si>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</si>
  <si>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</si>
  <si>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</si>
  <si>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</si>
  <si>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</si>
  <si>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</si>
  <si>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</si>
  <si>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</si>
  <si>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</si>
  <si>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</si>
  <si>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</si>
  <si>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</si>
  <si>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</si>
  <si>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</si>
  <si>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</si>
  <si>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</si>
  <si>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</si>
  <si>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</si>
  <si>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</si>
  <si>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</si>
  <si>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</si>
  <si>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</si>
  <si>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</si>
  <si>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</si>
  <si>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</si>
  <si>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</si>
  <si>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</si>
  <si>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</si>
  <si>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</si>
  <si>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</si>
  <si>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</si>
  <si>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</si>
  <si>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</si>
  <si>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</si>
  <si>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</si>
  <si>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</si>
  <si>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</si>
  <si>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</si>
  <si>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</si>
  <si>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</si>
  <si>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</si>
  <si>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</si>
  <si>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</si>
  <si>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</si>
  <si>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</si>
  <si>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</si>
  <si>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</si>
  <si>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</si>
  <si>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</si>
  <si>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</si>
  <si>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</si>
  <si>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</si>
  <si>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</si>
  <si>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</si>
  <si>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</si>
  <si>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</si>
  <si>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</si>
  <si>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</si>
  <si>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</si>
  <si>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</si>
  <si>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</si>
  <si>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</si>
  <si>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</si>
  <si>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</si>
  <si>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</si>
  <si>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</si>
  <si>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</si>
  <si>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</si>
  <si>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</si>
  <si>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</si>
  <si>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</si>
  <si>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</si>
  <si>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</si>
  <si>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</si>
  <si>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</si>
  <si>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</si>
  <si>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</si>
  <si>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</si>
  <si>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</si>
  <si>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</si>
  <si>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</si>
  <si>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</si>
  <si>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</si>
  <si>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</si>
  <si>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</si>
  <si>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</si>
  <si>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</si>
  <si>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</si>
  <si>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</si>
  <si>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</si>
  <si>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</si>
  <si>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</si>
  <si>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</si>
  <si>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</si>
  <si>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</si>
  <si>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</si>
  <si>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</si>
  <si>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</si>
  <si>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</si>
  <si>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</si>
  <si>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</si>
  <si>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</si>
  <si>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</si>
  <si>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</si>
  <si>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</si>
  <si>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</si>
  <si>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</si>
  <si>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</si>
  <si>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</si>
  <si>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</si>
  <si>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</si>
  <si>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</si>
  <si>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</si>
  <si>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</si>
  <si>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</si>
  <si>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</si>
  <si>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</si>
  <si>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</si>
  <si>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</si>
  <si>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</si>
  <si>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</si>
  <si>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</si>
  <si>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</si>
  <si>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</si>
  <si>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</si>
  <si>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</si>
  <si>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</si>
  <si>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</si>
  <si>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</si>
  <si>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</si>
  <si>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</si>
  <si>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</si>
  <si>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</si>
  <si>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</si>
  <si>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</si>
  <si>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</si>
  <si>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</si>
  <si>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</si>
  <si>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</si>
  <si>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</si>
  <si>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</si>
  <si>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</si>
  <si>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</si>
  <si>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</si>
  <si>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</si>
  <si>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</si>
  <si>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</si>
  <si>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</si>
  <si>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</si>
  <si>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</si>
  <si>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</si>
  <si>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</si>
  <si>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</si>
  <si>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</si>
  <si>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</si>
  <si>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</si>
  <si>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</si>
  <si>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</si>
  <si>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</si>
  <si>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</si>
  <si>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</si>
  <si>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</si>
  <si>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</si>
  <si>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</si>
  <si>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</si>
  <si>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</si>
  <si>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</si>
  <si>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</si>
  <si>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</si>
  <si>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</si>
  <si>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</si>
  <si>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</si>
  <si>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</si>
  <si>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</si>
  <si>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</si>
  <si>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</si>
  <si>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</si>
  <si>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</si>
  <si>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</si>
  <si>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</si>
  <si>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</si>
  <si>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</si>
  <si>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</si>
  <si>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</si>
  <si>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</si>
  <si>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</si>
  <si>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</si>
  <si>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</si>
  <si>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</si>
  <si>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</si>
  <si>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</si>
  <si>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</si>
  <si>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</si>
  <si>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</si>
  <si>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</si>
  <si>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</si>
  <si>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</si>
  <si>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</si>
  <si>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</si>
  <si>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</si>
  <si>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</si>
  <si>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</si>
  <si>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</si>
  <si>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</si>
  <si>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</si>
  <si>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</si>
  <si>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</si>
  <si>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</si>
  <si>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</si>
  <si>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</si>
  <si>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</si>
  <si>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</si>
  <si>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</si>
  <si>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</si>
  <si>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</si>
  <si>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</si>
  <si>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</si>
  <si>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</si>
  <si>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</si>
  <si>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</si>
  <si>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</si>
  <si>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</si>
  <si>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</si>
  <si>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</si>
  <si>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</si>
  <si>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</si>
  <si>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</si>
  <si>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</si>
  <si>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</si>
  <si>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</si>
  <si>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</si>
  <si>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</si>
  <si>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</si>
  <si>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</si>
  <si>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</si>
  <si>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</si>
  <si>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</si>
  <si>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</si>
  <si>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</si>
  <si>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</si>
  <si>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</si>
  <si>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</si>
  <si>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</si>
  <si>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</si>
  <si>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</si>
  <si>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</si>
  <si>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</si>
  <si>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</si>
  <si>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</si>
  <si>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</si>
  <si>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</si>
  <si>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</si>
  <si>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</si>
  <si>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</si>
  <si>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</si>
  <si>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</si>
  <si>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</si>
  <si>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</si>
  <si>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</si>
  <si>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</si>
  <si>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</si>
  <si>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</si>
  <si>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</si>
  <si>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</si>
  <si>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</si>
  <si>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</si>
  <si>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</si>
  <si>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</si>
  <si>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</si>
  <si>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</si>
  <si>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</si>
  <si>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</si>
  <si>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</si>
  <si>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</si>
  <si>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</si>
  <si>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</si>
  <si>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</si>
  <si>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</si>
  <si>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</si>
  <si>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</si>
  <si>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</si>
  <si>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</si>
  <si>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</si>
  <si>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</si>
  <si>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</si>
  <si>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</si>
  <si>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</si>
  <si>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</si>
  <si>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</si>
  <si>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</si>
  <si>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</si>
  <si>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</si>
  <si>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</si>
  <si>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</si>
  <si>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</si>
  <si>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</si>
  <si>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</si>
  <si>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</si>
  <si>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</si>
  <si>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</si>
  <si>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</si>
  <si>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</si>
  <si>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</si>
  <si>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</si>
  <si>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</si>
  <si>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</si>
  <si>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</si>
  <si>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</si>
  <si>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</si>
  <si>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</si>
  <si>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</si>
  <si>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</si>
  <si>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</si>
  <si>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</si>
  <si>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</si>
  <si>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</si>
  <si>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</si>
  <si>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</si>
  <si>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</si>
  <si>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</si>
  <si>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</si>
  <si>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</si>
  <si>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</si>
  <si>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</si>
  <si>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</si>
  <si>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</si>
  <si>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</si>
  <si>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</si>
  <si>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</si>
  <si>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</si>
  <si>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</si>
  <si>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</si>
  <si>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</si>
  <si>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</si>
  <si>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</si>
  <si>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</si>
  <si>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</si>
  <si>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</si>
  <si>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</si>
  <si>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</si>
  <si>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</si>
  <si>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</si>
  <si>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</si>
  <si>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</si>
  <si>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</si>
  <si>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</si>
  <si>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</si>
  <si>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</si>
  <si>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</si>
  <si>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</si>
  <si>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</si>
  <si>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</si>
  <si>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</si>
  <si>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</si>
  <si>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</si>
  <si>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</si>
  <si>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</si>
  <si>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</si>
  <si>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</si>
  <si>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</si>
  <si>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</si>
  <si>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</si>
  <si>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</si>
  <si>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</si>
  <si>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</si>
  <si>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</si>
  <si>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</si>
  <si>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</si>
  <si>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</si>
  <si>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</si>
  <si>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</si>
  <si>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</si>
  <si>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</si>
  <si>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</si>
  <si>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</si>
  <si>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</si>
  <si>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</si>
  <si>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</si>
  <si>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</si>
  <si>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</si>
  <si>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</si>
  <si>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</si>
  <si>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</si>
  <si>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</si>
  <si>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</si>
  <si>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</si>
  <si>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</si>
  <si>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</si>
  <si>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</si>
  <si>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</si>
  <si>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</si>
  <si>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</si>
  <si>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</si>
  <si>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</si>
  <si>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</si>
  <si>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</si>
  <si>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</si>
  <si>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</si>
  <si>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</si>
  <si>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</si>
  <si>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</si>
  <si>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</si>
  <si>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</si>
  <si>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</si>
  <si>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</si>
  <si>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</si>
  <si>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</si>
  <si>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</si>
  <si>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</si>
  <si>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</si>
  <si>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</si>
  <si>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</si>
  <si>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</si>
  <si>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</si>
  <si>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</si>
  <si>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</si>
  <si>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</si>
  <si>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</si>
  <si>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</si>
  <si>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</si>
  <si>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</si>
  <si>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</si>
  <si>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</si>
  <si>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</si>
  <si>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</si>
  <si>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</si>
  <si>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</si>
  <si>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</si>
  <si>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</si>
  <si>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</si>
  <si>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</si>
  <si>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</si>
  <si>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</si>
  <si>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</si>
  <si>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</si>
  <si>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</si>
  <si>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</si>
  <si>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</si>
  <si>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</si>
  <si>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</si>
  <si>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</si>
  <si>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</si>
  <si>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</si>
  <si>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</si>
  <si>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</si>
  <si>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</si>
  <si>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</si>
  <si>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</si>
  <si>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</si>
  <si>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</si>
  <si>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</si>
  <si>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</si>
  <si>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</si>
  <si>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</si>
  <si>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</si>
  <si>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</si>
  <si>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</si>
  <si>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</si>
  <si>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</si>
  <si>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</si>
  <si>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</si>
  <si>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</si>
  <si>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</si>
  <si>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</si>
  <si>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</si>
  <si>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</si>
  <si>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</si>
  <si>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</si>
  <si>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</si>
  <si>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</si>
  <si>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</si>
  <si>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</si>
  <si>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</si>
  <si>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</si>
  <si>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</si>
  <si>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</si>
  <si>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</si>
  <si>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</si>
  <si>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</si>
  <si>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</si>
  <si>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</si>
  <si>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</si>
  <si>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</si>
  <si>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</si>
  <si>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</si>
  <si>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</si>
  <si>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</si>
  <si>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</si>
  <si>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</si>
  <si>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</si>
  <si>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</si>
  <si>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</si>
  <si>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</si>
  <si>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</si>
  <si>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</si>
  <si>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</si>
  <si>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</si>
  <si>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</si>
  <si>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</si>
  <si>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</si>
  <si>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</si>
  <si>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</si>
  <si>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</si>
  <si>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</si>
  <si>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</si>
  <si>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</si>
  <si>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</si>
  <si>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</si>
  <si>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</si>
  <si>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</si>
  <si>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</si>
  <si>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</si>
  <si>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</si>
  <si>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</si>
  <si>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</si>
  <si>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</si>
  <si>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</si>
  <si>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</si>
  <si>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</si>
  <si>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</si>
  <si>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</si>
  <si>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</si>
  <si>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</si>
  <si>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</si>
  <si>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</si>
  <si>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</si>
  <si>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</si>
  <si>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</si>
  <si>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</si>
  <si>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</si>
  <si>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</si>
  <si>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</si>
  <si>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</si>
  <si>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</si>
  <si>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</si>
  <si>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</si>
  <si>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</si>
  <si>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</si>
  <si>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</si>
  <si>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</si>
  <si>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</si>
  <si>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</si>
  <si>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</si>
  <si>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</si>
  <si>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</si>
  <si>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</si>
  <si>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</si>
  <si>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</si>
  <si>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</si>
  <si>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</si>
  <si>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</si>
  <si>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</si>
  <si>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</si>
  <si>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</si>
  <si>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</si>
  <si>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</si>
  <si>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</si>
  <si>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</si>
  <si>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</si>
  <si>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</si>
  <si>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</si>
  <si>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</si>
  <si>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</si>
  <si>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</si>
  <si>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</si>
  <si>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</si>
  <si>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</si>
  <si>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</si>
  <si>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</si>
  <si>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</si>
  <si>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</si>
  <si>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</si>
  <si>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</si>
  <si>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</si>
  <si>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</si>
  <si>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</si>
  <si>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</si>
  <si>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</si>
  <si>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</si>
  <si>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</si>
  <si>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</si>
  <si>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</si>
  <si>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</si>
  <si>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</si>
  <si>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</si>
  <si>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</si>
  <si>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</si>
  <si>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</si>
  <si>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</si>
  <si>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</si>
  <si>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</si>
  <si>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</si>
  <si>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</si>
  <si>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</si>
  <si>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</si>
  <si>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</si>
  <si>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</si>
  <si>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</si>
  <si>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</si>
  <si>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</si>
  <si>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</si>
  <si>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</si>
  <si>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</si>
  <si>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</si>
  <si>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</si>
  <si>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</si>
  <si>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</si>
  <si>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</si>
  <si>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</si>
  <si>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</si>
  <si>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</si>
  <si>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</si>
  <si>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</si>
  <si>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</si>
  <si>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</si>
  <si>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</si>
  <si>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</si>
  <si>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</si>
  <si>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</si>
  <si>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</si>
  <si>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</si>
  <si>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</si>
  <si>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</si>
  <si>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</si>
  <si>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</si>
  <si>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</si>
  <si>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</si>
  <si>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</si>
  <si>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</si>
  <si>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</si>
  <si>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</si>
  <si>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</si>
  <si>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</si>
  <si>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</si>
  <si>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</si>
  <si>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</si>
  <si>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</si>
  <si>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</si>
  <si>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</si>
  <si>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</si>
  <si>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</si>
  <si>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</si>
  <si>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</si>
  <si>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</si>
  <si>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</si>
  <si>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</si>
  <si>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</si>
  <si>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</si>
  <si>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</si>
  <si>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</si>
  <si>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</si>
  <si>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</si>
  <si>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</si>
  <si>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</si>
  <si>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</si>
  <si>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</si>
  <si>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</si>
  <si>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</si>
  <si>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</si>
  <si>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</si>
  <si>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</si>
  <si>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</si>
  <si>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</si>
  <si>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</si>
  <si>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</si>
  <si>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</si>
  <si>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</si>
  <si>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</si>
  <si>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</si>
  <si>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</si>
  <si>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</si>
  <si>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</si>
  <si>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</si>
  <si>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</si>
  <si>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</si>
  <si>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</si>
  <si>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</si>
  <si>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</si>
  <si>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</si>
  <si>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</si>
  <si>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</si>
  <si>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</si>
  <si>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</si>
  <si>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</si>
  <si>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</si>
  <si>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</si>
  <si>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</si>
  <si>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</si>
  <si>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</si>
  <si>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</si>
  <si>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</si>
  <si>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</si>
  <si>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</si>
  <si>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</si>
  <si>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</si>
  <si>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</si>
  <si>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</si>
  <si>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</si>
  <si>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</si>
  <si>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</si>
  <si>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</si>
  <si>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</si>
  <si>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</si>
  <si>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</si>
  <si>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</si>
  <si>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</si>
  <si>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</si>
  <si>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</si>
  <si>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</si>
  <si>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</si>
  <si>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</si>
  <si>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</si>
  <si>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</si>
  <si>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</si>
  <si>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</si>
  <si>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</si>
  <si>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</si>
  <si>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</si>
  <si>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</si>
  <si>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</si>
  <si>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</si>
  <si>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</si>
  <si>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</si>
  <si>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</si>
  <si>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</si>
  <si>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</si>
  <si>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</si>
  <si>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</si>
  <si>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</si>
  <si>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</si>
  <si>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</si>
  <si>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</si>
  <si>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</si>
  <si>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</si>
  <si>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</si>
  <si>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</si>
  <si>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</si>
  <si>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</si>
  <si>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</si>
  <si>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</si>
  <si>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</si>
  <si>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</si>
  <si>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</si>
  <si>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</si>
  <si>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</si>
  <si>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</si>
  <si>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</si>
  <si>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</si>
  <si>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</si>
  <si>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</si>
  <si>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</si>
  <si>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</si>
  <si>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</si>
  <si>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</si>
  <si>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</si>
  <si>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</si>
  <si>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</si>
  <si>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</si>
  <si>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</si>
  <si>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</si>
  <si>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</si>
  <si>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</si>
  <si>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</si>
  <si>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</si>
  <si>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</si>
  <si>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</si>
  <si>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</si>
  <si>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</si>
  <si>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</si>
  <si>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</si>
  <si>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</si>
  <si>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</si>
  <si>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</si>
  <si>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</si>
  <si>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</si>
  <si>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</si>
  <si>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</si>
  <si>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</si>
  <si>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</si>
  <si>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</si>
  <si>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</si>
  <si>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</si>
  <si>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</si>
  <si>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</si>
  <si>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</si>
  <si>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</si>
  <si>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</si>
  <si>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</si>
  <si>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</si>
  <si>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</si>
  <si>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</si>
  <si>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</si>
  <si>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</si>
  <si>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</si>
  <si>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</si>
  <si>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</si>
  <si>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</si>
  <si>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</si>
  <si>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</si>
  <si>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</si>
  <si>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</si>
  <si>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</si>
  <si>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</si>
  <si>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</si>
  <si>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</si>
  <si>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</si>
  <si>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</si>
  <si>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</si>
  <si>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</si>
  <si>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</si>
  <si>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</si>
  <si>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</si>
  <si>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</si>
  <si>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</si>
  <si>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</si>
  <si>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</si>
  <si>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</si>
  <si>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</si>
  <si>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</si>
  <si>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</si>
  <si>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</si>
  <si>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</si>
  <si>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</si>
  <si>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</si>
  <si>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</si>
  <si>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</si>
  <si>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</si>
  <si>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</si>
  <si>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</si>
  <si>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</si>
  <si>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</si>
  <si>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</si>
  <si>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</si>
  <si>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</si>
  <si>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</si>
  <si>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</si>
  <si>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</si>
  <si>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</si>
  <si>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</si>
  <si>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</si>
  <si>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</si>
  <si>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</si>
  <si>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</si>
  <si>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</si>
  <si>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</si>
  <si>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</si>
  <si>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</si>
  <si>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</si>
  <si>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</si>
  <si>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</si>
  <si>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</si>
  <si>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</si>
  <si>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</si>
  <si>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</si>
  <si>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</si>
  <si>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</si>
  <si>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</si>
  <si>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</si>
  <si>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</si>
  <si>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</si>
  <si>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</si>
  <si>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</si>
  <si>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</si>
  <si>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</si>
  <si>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</si>
  <si>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</si>
  <si>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</si>
  <si>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</si>
  <si>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</si>
  <si>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</si>
  <si>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</si>
  <si>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</si>
  <si>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</si>
  <si>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</si>
  <si>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</si>
  <si>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</si>
  <si>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</si>
  <si>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</si>
  <si>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</si>
  <si>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</si>
  <si>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</si>
  <si>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</si>
  <si>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</si>
  <si>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</si>
  <si>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</si>
  <si>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</si>
  <si>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</si>
  <si>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</si>
  <si>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</si>
  <si>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</si>
  <si>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</si>
  <si>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</si>
  <si>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</si>
  <si>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</si>
  <si>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</si>
  <si>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</si>
  <si>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</si>
  <si>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</si>
  <si>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</si>
  <si>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</si>
  <si>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</si>
  <si>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</si>
  <si>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</si>
  <si>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</si>
  <si>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</si>
  <si>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</si>
  <si>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</si>
  <si>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</si>
  <si>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</si>
  <si>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</si>
  <si>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</si>
  <si>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</si>
  <si>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</si>
  <si>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</si>
  <si>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</si>
  <si>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</si>
  <si>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</si>
  <si>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</si>
  <si>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</si>
  <si>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</si>
  <si>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</si>
  <si>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</si>
  <si>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</si>
  <si>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</si>
  <si>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</si>
  <si>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</si>
  <si>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</si>
  <si>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</si>
  <si>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</si>
  <si>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</si>
  <si>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</si>
  <si>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</si>
  <si>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</si>
  <si>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</si>
  <si>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</si>
  <si>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</si>
  <si>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</si>
  <si>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</si>
  <si>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</si>
  <si>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</si>
  <si>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</si>
  <si>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</si>
  <si>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</si>
  <si>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</si>
  <si>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</si>
  <si>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</si>
  <si>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</si>
  <si>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</si>
  <si>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</si>
  <si>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</si>
  <si>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</si>
  <si>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</si>
  <si>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</si>
  <si>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</si>
  <si>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</si>
  <si>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</si>
  <si>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</si>
  <si>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</si>
  <si>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</si>
  <si>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</si>
  <si>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</si>
  <si>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</si>
  <si>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</si>
  <si>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</si>
  <si>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</si>
  <si>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</si>
  <si>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</si>
  <si>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</si>
  <si>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</si>
  <si>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</si>
  <si>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</si>
  <si>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</si>
  <si>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</si>
  <si>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</si>
  <si>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</si>
  <si>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</si>
  <si>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</si>
  <si>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</si>
  <si>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</si>
  <si>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</si>
  <si>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</si>
  <si>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</si>
  <si>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</si>
  <si>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</si>
  <si>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</si>
  <si>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</si>
  <si>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</si>
  <si>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</si>
  <si>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</si>
  <si>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</si>
  <si>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</si>
  <si>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</si>
  <si>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</si>
  <si>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</si>
  <si>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</si>
  <si>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</si>
  <si>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</si>
  <si>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</si>
  <si>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</si>
  <si>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</si>
  <si>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</si>
  <si>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</si>
  <si>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</si>
  <si>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</si>
  <si>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</si>
  <si>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</si>
  <si>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</si>
  <si>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</si>
  <si>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</si>
  <si>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</si>
  <si>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</si>
  <si>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</si>
  <si>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</si>
  <si>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</si>
  <si>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</si>
  <si>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</si>
  <si>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</si>
  <si>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</si>
  <si>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</si>
  <si>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</si>
  <si>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</si>
  <si>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</si>
  <si>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</si>
  <si>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</si>
  <si>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</si>
  <si>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</si>
  <si>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</si>
  <si>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</si>
  <si>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</si>
  <si>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</si>
  <si>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</si>
  <si>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</si>
  <si>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</si>
  <si>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</si>
  <si>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</si>
  <si>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</si>
  <si>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</si>
  <si>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</si>
  <si>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</si>
  <si>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</si>
  <si>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</si>
  <si>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</si>
  <si>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</si>
  <si>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</si>
  <si>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</si>
  <si>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</si>
  <si>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</si>
  <si>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</si>
  <si>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</si>
  <si>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</si>
  <si>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</si>
  <si>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</si>
  <si>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</si>
  <si>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</si>
  <si>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</si>
  <si>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</si>
  <si>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</si>
  <si>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</si>
  <si>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</si>
  <si>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</si>
  <si>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</si>
  <si>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</si>
  <si>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</si>
  <si>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</si>
  <si>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</si>
  <si>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</si>
  <si>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</si>
  <si>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</si>
  <si>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</si>
  <si>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</si>
  <si>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</si>
  <si>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</si>
  <si>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</si>
  <si>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</si>
  <si>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</si>
  <si>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</si>
  <si>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</si>
  <si>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</si>
  <si>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</si>
  <si>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</si>
  <si>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</si>
  <si>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</si>
  <si>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</si>
  <si>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</si>
  <si>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</si>
  <si>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</si>
  <si>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</si>
  <si>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</si>
  <si>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</si>
  <si>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</si>
  <si>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</si>
  <si>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</si>
  <si>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</si>
  <si>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</si>
  <si>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</si>
  <si>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</si>
  <si>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</si>
  <si>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</si>
  <si>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</si>
  <si>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</si>
  <si>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</si>
  <si>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</si>
  <si>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</si>
  <si>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</si>
  <si>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</si>
  <si>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</si>
  <si>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</si>
  <si>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</si>
  <si>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</si>
  <si>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</si>
  <si>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</si>
  <si>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</si>
  <si>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</si>
  <si>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</si>
  <si>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</si>
  <si>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</si>
  <si>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</si>
  <si>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</si>
  <si>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</si>
  <si>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</si>
  <si>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</si>
  <si>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</si>
  <si>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</si>
  <si>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</si>
  <si>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</si>
  <si>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</si>
  <si>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</si>
  <si>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</si>
  <si>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</si>
  <si>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</si>
  <si>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</si>
  <si>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</si>
  <si>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</si>
  <si>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</si>
  <si>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</si>
  <si>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</si>
  <si>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</si>
  <si>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</si>
  <si>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</si>
  <si>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</si>
  <si>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</si>
  <si>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</si>
  <si>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</si>
  <si>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</si>
  <si>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</si>
  <si>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</si>
  <si>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</si>
  <si>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</si>
  <si>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</si>
  <si>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</si>
  <si>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</si>
  <si>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</si>
  <si>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</si>
  <si>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</si>
  <si>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</si>
  <si>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</si>
  <si>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</si>
  <si>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</si>
  <si>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</si>
  <si>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</si>
  <si>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</si>
  <si>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</si>
  <si>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</si>
  <si>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</si>
  <si>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</si>
  <si>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</si>
  <si>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</si>
  <si>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</si>
  <si>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</si>
  <si>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</si>
  <si>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</si>
  <si>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</si>
  <si>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</si>
  <si>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</si>
  <si>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</si>
  <si>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</si>
  <si>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</si>
  <si>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</si>
  <si>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</si>
  <si>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</si>
  <si>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</si>
  <si>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</si>
  <si>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</si>
  <si>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</si>
  <si>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</si>
  <si>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</si>
  <si>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</si>
  <si>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</si>
  <si>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</si>
  <si>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</si>
  <si>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</si>
  <si>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</si>
  <si>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</si>
  <si>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</si>
  <si>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</si>
  <si>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</si>
  <si>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</si>
  <si>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</si>
  <si>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</si>
  <si>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</si>
  <si>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</si>
  <si>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</si>
  <si>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</si>
  <si>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</si>
  <si>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</si>
  <si>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</si>
  <si>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</si>
  <si>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</si>
  <si>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</si>
  <si>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</si>
  <si>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</si>
  <si>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</si>
  <si>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</si>
  <si>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</si>
  <si>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</si>
  <si>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</si>
  <si>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</si>
  <si>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</si>
  <si>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</si>
  <si>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</si>
  <si>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</si>
  <si>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</si>
  <si>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</si>
  <si>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</si>
  <si>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</si>
  <si>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</si>
  <si>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</si>
  <si>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</si>
  <si>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</si>
  <si>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</si>
  <si>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</si>
  <si>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</si>
  <si>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</si>
  <si>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</si>
  <si>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</si>
  <si>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</si>
  <si>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</si>
  <si>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</si>
  <si>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</si>
  <si>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</si>
  <si>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</si>
  <si>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</si>
  <si>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</si>
  <si>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</si>
  <si>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</si>
  <si>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</si>
  <si>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</si>
  <si>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</si>
  <si>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</si>
  <si>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</si>
  <si>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</si>
  <si>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</si>
  <si>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</si>
  <si>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</si>
  <si>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</si>
  <si>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</si>
  <si>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</si>
  <si>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</si>
  <si>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</si>
  <si>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</si>
  <si>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</si>
  <si>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</si>
  <si>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</si>
  <si>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</si>
  <si>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</si>
  <si>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</si>
  <si>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</si>
  <si>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</si>
  <si>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</si>
  <si>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</si>
  <si>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</si>
  <si>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</si>
  <si>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</si>
  <si>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</si>
  <si>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</si>
  <si>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</si>
  <si>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</si>
  <si>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</si>
  <si>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</si>
  <si>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</si>
  <si>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</si>
  <si>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</si>
  <si>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</si>
  <si>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</si>
  <si>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</si>
  <si>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</si>
  <si>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</si>
  <si>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</si>
  <si>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</si>
  <si>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</si>
  <si>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</si>
  <si>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</si>
  <si>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</si>
  <si>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</si>
  <si>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</si>
  <si>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</si>
  <si>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</si>
  <si>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</si>
  <si>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</si>
  <si>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</si>
  <si>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</si>
  <si>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</si>
  <si>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</si>
  <si>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</si>
  <si>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</si>
  <si>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</si>
  <si>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</si>
  <si>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</si>
  <si>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</si>
  <si>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</si>
  <si>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</si>
  <si>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</si>
  <si>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</si>
  <si>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</si>
  <si>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</si>
  <si>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</si>
  <si>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</si>
  <si>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</si>
  <si>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</si>
  <si>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</si>
  <si>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</si>
  <si>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</si>
  <si>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</si>
  <si>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</si>
  <si>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</si>
  <si>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</si>
  <si>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</si>
  <si>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</si>
  <si>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</si>
  <si>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</si>
  <si>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</si>
  <si>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</si>
  <si>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</si>
  <si>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</si>
  <si>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</si>
  <si>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</si>
  <si>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</si>
  <si>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</si>
  <si>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</si>
  <si>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</si>
  <si>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</si>
  <si>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</si>
  <si>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</si>
  <si>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</si>
  <si>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</si>
  <si>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</si>
  <si>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</si>
  <si>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</si>
  <si>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</si>
  <si>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</si>
  <si>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</si>
  <si>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</si>
  <si>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</si>
  <si>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</si>
  <si>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</si>
  <si>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</si>
  <si>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</si>
  <si>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</si>
  <si>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</si>
  <si>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</si>
  <si>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</si>
  <si>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</si>
  <si>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</si>
  <si>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</si>
  <si>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</si>
  <si>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</si>
  <si>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</si>
  <si>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</si>
  <si>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</si>
  <si>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</si>
  <si>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</si>
  <si>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</si>
  <si>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</si>
  <si>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</si>
  <si>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</si>
  <si>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</si>
  <si>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</si>
  <si>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</si>
  <si>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</si>
  <si>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</si>
  <si>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</si>
  <si>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</si>
  <si>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</si>
  <si>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</si>
  <si>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</si>
  <si>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</si>
  <si>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</si>
  <si>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</si>
  <si>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</si>
  <si>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</si>
  <si>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</si>
  <si>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</si>
  <si>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</si>
  <si>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</si>
  <si>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</si>
  <si>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</si>
  <si>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</si>
  <si>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</si>
  <si>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</si>
  <si>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</si>
  <si>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</si>
  <si>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</si>
  <si>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</si>
  <si>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</si>
  <si>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</si>
  <si>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</si>
  <si>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</si>
  <si>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</si>
  <si>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</si>
  <si>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</si>
  <si>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</si>
  <si>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</si>
  <si>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</si>
  <si>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</si>
  <si>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</si>
  <si>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</si>
  <si>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</si>
  <si>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</si>
  <si>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</si>
  <si>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</si>
  <si>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</si>
  <si>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</si>
  <si>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</si>
  <si>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</si>
  <si>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</si>
  <si>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</si>
  <si>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</si>
  <si>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</si>
  <si>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</si>
  <si>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</si>
  <si>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</si>
  <si>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</si>
  <si>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</si>
  <si>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</si>
  <si>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</si>
  <si>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</si>
  <si>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</si>
  <si>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</si>
  <si>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</si>
  <si>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</si>
  <si>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</si>
  <si>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</si>
  <si>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</si>
  <si>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</si>
  <si>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</si>
  <si>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</si>
  <si>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</si>
  <si>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</si>
  <si>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</si>
  <si>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</si>
  <si>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</si>
  <si>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</si>
  <si>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</si>
  <si>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</si>
  <si>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</si>
  <si>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</si>
  <si>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</si>
  <si>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</si>
  <si>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</si>
  <si>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</si>
  <si>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</si>
  <si>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</si>
  <si>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</si>
  <si>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</si>
  <si>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</si>
  <si>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</si>
  <si>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</si>
  <si>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</si>
  <si>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</si>
  <si>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</si>
  <si>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</si>
  <si>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</si>
  <si>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</si>
  <si>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</si>
  <si>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</si>
  <si>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</si>
  <si>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</si>
  <si>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</si>
  <si>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</si>
  <si>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</si>
  <si>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</si>
  <si>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</si>
  <si>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</si>
  <si>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</si>
  <si>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</si>
  <si>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</si>
  <si>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</si>
  <si>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</si>
  <si>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</si>
  <si>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</si>
  <si>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</si>
  <si>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</si>
  <si>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</si>
  <si>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</si>
  <si>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</si>
  <si>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</si>
  <si>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</si>
  <si>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</si>
  <si>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</si>
  <si>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</si>
  <si>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</si>
  <si>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</si>
  <si>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</si>
  <si>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</si>
  <si>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</si>
  <si>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</si>
  <si>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</si>
  <si>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</si>
  <si>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</si>
  <si>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</si>
  <si>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</si>
  <si>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</si>
  <si>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</si>
  <si>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</si>
  <si>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</si>
  <si>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</si>
  <si>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</si>
  <si>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</si>
  <si>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</si>
  <si>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</si>
  <si>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</si>
  <si>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</si>
  <si>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</si>
  <si>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</si>
  <si>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</si>
  <si>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</si>
  <si>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</si>
  <si>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</si>
  <si>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</si>
  <si>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</si>
  <si>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</si>
  <si>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</si>
  <si>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</si>
  <si>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</si>
  <si>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</si>
  <si>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</si>
  <si>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</si>
  <si>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</si>
  <si>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</si>
  <si>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</si>
  <si>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</si>
  <si>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</si>
  <si>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</si>
  <si>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</si>
  <si>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</si>
  <si>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</si>
  <si>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</si>
  <si>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</si>
  <si>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</si>
  <si>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</si>
  <si>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</si>
  <si>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</si>
  <si>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</si>
  <si>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</si>
  <si>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</si>
  <si>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</si>
  <si>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</si>
  <si>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</si>
  <si>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</si>
  <si>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</si>
  <si>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</si>
  <si>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</si>
  <si>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</si>
  <si>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</si>
  <si>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</si>
  <si>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</si>
  <si>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</si>
  <si>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</si>
  <si>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</si>
  <si>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</si>
  <si>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</si>
  <si>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</si>
  <si>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</si>
  <si>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</si>
  <si>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</si>
  <si>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</si>
  <si>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</si>
  <si>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</si>
  <si>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</si>
  <si>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</si>
  <si>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</si>
  <si>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</si>
  <si>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</si>
  <si>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</si>
  <si>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</si>
  <si>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</si>
  <si>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</si>
  <si>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</si>
  <si>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</si>
  <si>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</si>
  <si>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</si>
  <si>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</si>
  <si>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</si>
  <si>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</si>
  <si>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</si>
  <si>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</si>
  <si>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</si>
  <si>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</si>
  <si>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</si>
  <si>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</si>
  <si>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</si>
  <si>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</si>
  <si>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</si>
  <si>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</si>
  <si>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</si>
  <si>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</si>
  <si>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</si>
  <si>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</si>
  <si>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</si>
  <si>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</si>
  <si>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</si>
  <si>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</si>
  <si>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</si>
  <si>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</si>
  <si>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</si>
  <si>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</si>
  <si>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</si>
  <si>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</si>
  <si>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</si>
  <si>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</si>
  <si>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</si>
  <si>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</si>
  <si>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</si>
  <si>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</si>
  <si>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</si>
  <si>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</si>
  <si>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</si>
  <si>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</si>
  <si>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</si>
  <si>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</si>
  <si>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</si>
  <si>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</si>
  <si>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</si>
  <si>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</si>
  <si>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</si>
  <si>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</si>
  <si>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</si>
  <si>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</si>
  <si>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</si>
  <si>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</si>
  <si>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</si>
  <si>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</si>
  <si>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</si>
  <si>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</si>
  <si>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</si>
  <si>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</si>
  <si>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</si>
  <si>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</si>
  <si>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</si>
  <si>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</si>
  <si>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</si>
  <si>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</si>
  <si>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</si>
  <si>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</si>
  <si>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</si>
  <si>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</si>
  <si>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</si>
  <si>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</si>
  <si>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</si>
  <si>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</si>
  <si>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</si>
  <si>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</si>
  <si>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</si>
  <si>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</si>
  <si>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</si>
  <si>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</si>
  <si>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</si>
  <si>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</si>
  <si>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</si>
  <si>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</si>
  <si>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</si>
  <si>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</si>
  <si>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</si>
  <si>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</si>
  <si>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</si>
  <si>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</si>
  <si>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</si>
  <si>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</si>
  <si>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</si>
  <si>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</si>
  <si>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</si>
  <si>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</si>
  <si>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</si>
  <si>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</si>
  <si>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</si>
  <si>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</si>
  <si>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</si>
  <si>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</si>
  <si>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</si>
  <si>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</si>
  <si>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</si>
  <si>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</si>
  <si>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</si>
  <si>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</si>
  <si>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</si>
  <si>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</si>
  <si>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</si>
  <si>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</si>
  <si>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</si>
  <si>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</si>
  <si>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</si>
  <si>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</si>
  <si>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</si>
  <si>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</si>
  <si>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</si>
  <si>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</si>
  <si>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</si>
  <si>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</si>
  <si>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</si>
  <si>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</si>
  <si>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</si>
  <si>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</si>
  <si>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</si>
  <si>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</si>
  <si>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</si>
  <si>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</si>
  <si>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</si>
  <si>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</si>
  <si>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</si>
  <si>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</si>
  <si>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</si>
  <si>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</si>
  <si>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</si>
  <si>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</si>
  <si>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</si>
  <si>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</si>
  <si>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</si>
  <si>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</si>
  <si>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</si>
  <si>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</si>
  <si>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</si>
  <si>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</si>
  <si>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</si>
  <si>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</si>
  <si>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</si>
  <si>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</si>
  <si>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</si>
  <si>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</si>
  <si>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</si>
  <si>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</si>
  <si>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</si>
  <si>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</si>
  <si>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</si>
  <si>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</si>
  <si>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</si>
  <si>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</si>
  <si>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</si>
  <si>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</si>
  <si>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</si>
  <si>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</si>
  <si>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</si>
  <si>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</si>
  <si>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</si>
  <si>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</si>
  <si>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</si>
  <si>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</si>
  <si>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</si>
  <si>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</si>
  <si>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</si>
  <si>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</si>
  <si>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</si>
  <si>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</si>
  <si>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</si>
  <si>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</si>
  <si>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</si>
  <si>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</si>
  <si>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</si>
  <si>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</si>
  <si>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</si>
  <si>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</si>
  <si>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</si>
  <si>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</si>
  <si>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</si>
  <si>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</si>
  <si>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</si>
  <si>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</si>
  <si>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</si>
  <si>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</si>
  <si>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</si>
  <si>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</si>
  <si>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</si>
  <si>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</si>
  <si>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</si>
  <si>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</si>
  <si>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</si>
  <si>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</si>
  <si>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</si>
  <si>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</si>
  <si>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</si>
  <si>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</si>
  <si>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</si>
  <si>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</si>
  <si>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</si>
  <si>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</si>
  <si>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</si>
  <si>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</si>
  <si>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</si>
  <si>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</si>
  <si>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</si>
  <si>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</si>
  <si>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</si>
  <si>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</si>
  <si>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</si>
  <si>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</si>
  <si>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</si>
  <si>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</si>
  <si>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</si>
  <si>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</si>
  <si>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</si>
  <si>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</si>
  <si>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</si>
  <si>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</si>
  <si>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</si>
  <si>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</si>
  <si>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</si>
  <si>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</si>
  <si>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</si>
  <si>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</si>
  <si>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</si>
  <si>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</si>
  <si>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</si>
  <si>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</si>
  <si>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</si>
  <si>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</si>
  <si>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</si>
  <si>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</si>
  <si>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</si>
  <si>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</si>
  <si>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</si>
  <si>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</si>
  <si>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</si>
  <si>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</si>
  <si>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</si>
  <si>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</si>
  <si>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</si>
  <si>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</si>
  <si>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</si>
  <si>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</si>
  <si>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</si>
  <si>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</si>
  <si>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</si>
  <si>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</si>
  <si>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</si>
  <si>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</si>
  <si>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</si>
  <si>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</si>
  <si>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</si>
  <si>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</si>
  <si>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</si>
  <si>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</si>
  <si>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</si>
  <si>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</si>
  <si>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</si>
  <si>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</si>
  <si>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</si>
  <si>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</si>
  <si>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</si>
  <si>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</si>
  <si>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</si>
  <si>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</si>
  <si>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</si>
  <si>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</si>
  <si>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</si>
  <si>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</si>
  <si>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</si>
  <si>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</si>
  <si>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</si>
  <si>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</si>
  <si>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</si>
  <si>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</si>
  <si>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</si>
  <si>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</si>
  <si>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</si>
  <si>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</si>
  <si>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</si>
  <si>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</si>
  <si>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</si>
  <si>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</si>
  <si>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</si>
  <si>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</si>
  <si>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</si>
  <si>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</si>
  <si>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</si>
  <si>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</si>
  <si>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</si>
  <si>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</si>
  <si>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</si>
  <si>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</si>
  <si>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</si>
  <si>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</si>
  <si>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</si>
  <si>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</si>
  <si>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</si>
  <si>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</si>
  <si>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</si>
  <si>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</si>
  <si>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</si>
  <si>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</si>
  <si>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</si>
  <si>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</si>
  <si>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</si>
  <si>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</si>
  <si>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</si>
  <si>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</si>
  <si>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</si>
  <si>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</si>
  <si>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</si>
  <si>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</si>
  <si>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</si>
  <si>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</si>
  <si>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</si>
  <si>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</si>
  <si>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</si>
  <si>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</si>
  <si>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</si>
  <si>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</si>
  <si>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</si>
  <si>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</si>
  <si>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</si>
  <si>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</si>
  <si>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</si>
  <si>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</si>
  <si>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</si>
  <si>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</si>
  <si>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</si>
  <si>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</si>
  <si>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</si>
  <si>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</si>
  <si>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</si>
  <si>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</si>
  <si>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</si>
  <si>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</si>
  <si>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</si>
  <si>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</si>
  <si>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</si>
  <si>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</si>
  <si>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</si>
  <si>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</si>
  <si>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</si>
  <si>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</si>
  <si>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</si>
  <si>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</si>
  <si>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</si>
  <si>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</si>
  <si>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</si>
  <si>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</si>
  <si>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</si>
  <si>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</si>
  <si>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</si>
  <si>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</si>
  <si>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</si>
  <si>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</si>
  <si>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</si>
  <si>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</si>
  <si>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</si>
  <si>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</si>
  <si>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</si>
  <si>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</si>
  <si>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</si>
  <si>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</si>
  <si>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</si>
  <si>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</si>
  <si>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</si>
  <si>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</si>
  <si>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</si>
  <si>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</si>
  <si>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</si>
  <si>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</si>
  <si>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</si>
  <si>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</si>
  <si>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</si>
  <si>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</si>
  <si>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</si>
  <si>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</si>
  <si>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</si>
  <si>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</si>
  <si>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</si>
  <si>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</si>
  <si>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</si>
  <si>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</si>
  <si>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</si>
  <si>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</si>
  <si>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</si>
  <si>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</si>
  <si>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</si>
  <si>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</si>
  <si>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</si>
  <si>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</si>
  <si>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</si>
  <si>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</si>
  <si>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</si>
  <si>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</si>
  <si>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</si>
  <si>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</si>
  <si>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</si>
  <si>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</si>
  <si>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</si>
  <si>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</si>
  <si>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</si>
  <si>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</si>
  <si>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</si>
  <si>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</si>
  <si>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</si>
  <si>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</si>
  <si>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</si>
  <si>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</si>
  <si>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</si>
  <si>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</si>
  <si>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</si>
  <si>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</si>
  <si>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</si>
  <si>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</si>
  <si>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</si>
  <si>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</si>
  <si>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</si>
  <si>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</si>
  <si>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</si>
  <si>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</si>
  <si>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</si>
  <si>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</si>
  <si>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</si>
  <si>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</si>
  <si>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</si>
  <si>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</si>
  <si>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</si>
  <si>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</si>
  <si>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</si>
  <si>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</si>
  <si>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</si>
  <si>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</si>
  <si>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</si>
  <si>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</si>
  <si>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</si>
  <si>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</si>
  <si>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</si>
  <si>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</si>
  <si>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</si>
  <si>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</si>
  <si>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</si>
  <si>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</si>
  <si>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</si>
  <si>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</si>
  <si>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</si>
  <si>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</si>
  <si>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</si>
  <si>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</si>
  <si>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</si>
  <si>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</si>
  <si>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</si>
  <si>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</si>
  <si>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</si>
  <si>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</si>
  <si>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</si>
  <si>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</si>
  <si>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</si>
  <si>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</si>
  <si>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</si>
  <si>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</si>
  <si>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</si>
  <si>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</si>
  <si>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</si>
  <si>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</si>
  <si>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</si>
  <si>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</si>
  <si>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</si>
  <si>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</si>
  <si>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</si>
  <si>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</si>
  <si>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</si>
  <si>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</si>
  <si>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</si>
  <si>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</si>
  <si>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</si>
  <si>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</si>
  <si>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</si>
  <si>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</si>
  <si>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</si>
  <si>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</si>
  <si>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</si>
  <si>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</si>
  <si>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</si>
  <si>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</si>
  <si>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</si>
  <si>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</si>
  <si>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</si>
  <si>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</si>
  <si>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</si>
  <si>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</si>
  <si>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</si>
  <si>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</si>
  <si>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</si>
  <si>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</si>
  <si>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</si>
  <si>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</si>
  <si>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</si>
  <si>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</si>
  <si>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</si>
  <si>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</si>
  <si>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</si>
  <si>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</si>
  <si>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</si>
  <si>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</si>
  <si>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</si>
  <si>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</si>
  <si>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</si>
  <si>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</si>
  <si>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</si>
  <si>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</si>
  <si>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</si>
  <si>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</si>
  <si>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</si>
  <si>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</si>
  <si>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</si>
  <si>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</si>
  <si>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</si>
  <si>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</si>
  <si>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</si>
  <si>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</si>
  <si>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</si>
  <si>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</si>
  <si>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</si>
  <si>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</si>
  <si>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</si>
  <si>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</si>
  <si>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</si>
  <si>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</si>
  <si>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</si>
  <si>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</si>
  <si>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</si>
  <si>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</si>
  <si>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</si>
  <si>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</si>
  <si>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</si>
  <si>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</si>
  <si>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</si>
  <si>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</si>
  <si>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</si>
  <si>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</si>
  <si>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</si>
  <si>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</si>
  <si>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</si>
  <si>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</si>
  <si>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</si>
  <si>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</si>
  <si>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</si>
  <si>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</si>
  <si>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</si>
  <si>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</si>
  <si>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</si>
  <si>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</si>
  <si>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</si>
  <si>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</si>
  <si>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</si>
  <si>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</si>
  <si>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</si>
  <si>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</si>
  <si>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</si>
  <si>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</si>
  <si>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</si>
  <si>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</si>
  <si>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</si>
  <si>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</si>
  <si>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</si>
  <si>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</si>
  <si>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</si>
  <si>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</si>
  <si>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</si>
  <si>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</si>
  <si>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</si>
  <si>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</si>
  <si>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</si>
  <si>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</si>
  <si>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</si>
  <si>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</si>
  <si>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</si>
  <si>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</si>
  <si>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</si>
  <si>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</si>
  <si>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</si>
  <si>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</si>
  <si>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</si>
  <si>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</si>
  <si>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</si>
  <si>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</si>
  <si>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</si>
  <si>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</si>
  <si>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</si>
  <si>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</si>
  <si>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</si>
  <si>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</si>
  <si>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</si>
  <si>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</si>
  <si>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</si>
  <si>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</si>
  <si>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</si>
  <si>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</si>
  <si>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</si>
  <si>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</si>
  <si>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</si>
  <si>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</si>
  <si>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</si>
  <si>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</si>
  <si>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</si>
  <si>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</si>
  <si>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</si>
  <si>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</si>
  <si>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</si>
  <si>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</si>
  <si>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</si>
  <si>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</si>
  <si>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</si>
  <si>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</si>
  <si>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</si>
  <si>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</si>
  <si>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</si>
  <si>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</si>
  <si>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</si>
  <si>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</si>
  <si>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</si>
  <si>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</si>
  <si>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</si>
  <si>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</si>
  <si>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</si>
  <si>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</si>
  <si>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</si>
  <si>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</si>
  <si>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</si>
  <si>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</si>
  <si>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</si>
  <si>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</si>
  <si>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</si>
  <si>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</si>
  <si>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</si>
  <si>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</si>
  <si>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</si>
  <si>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</si>
  <si>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</si>
  <si>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</si>
  <si>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</si>
  <si>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</si>
  <si>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</si>
  <si>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</si>
  <si>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</si>
  <si>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</si>
  <si>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</si>
  <si>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</si>
  <si>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</si>
  <si>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</si>
  <si>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</si>
  <si>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</si>
  <si>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</si>
  <si>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</si>
  <si>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</si>
  <si>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</si>
  <si>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</si>
  <si>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</si>
  <si>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</si>
  <si>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</si>
  <si>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</si>
  <si>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</si>
  <si>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</si>
  <si>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</si>
  <si>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</si>
  <si>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</si>
  <si>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</si>
  <si>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</si>
  <si>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</si>
  <si>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</si>
  <si>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</si>
  <si>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</si>
  <si>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</si>
  <si>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</si>
  <si>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</si>
  <si>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</si>
  <si>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</si>
  <si>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</si>
  <si>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</si>
  <si>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</si>
  <si>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</si>
  <si>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</si>
  <si>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</si>
  <si>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</si>
  <si>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</si>
  <si>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</si>
  <si>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</si>
  <si>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</si>
  <si>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</si>
  <si>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</si>
  <si>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</si>
  <si>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</si>
  <si>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</si>
  <si>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</si>
  <si>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</si>
  <si>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</si>
  <si>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</si>
  <si>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</si>
  <si>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</si>
  <si>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</si>
  <si>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</si>
  <si>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</si>
  <si>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</si>
  <si>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</si>
  <si>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</si>
  <si>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</si>
  <si>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</si>
  <si>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</si>
  <si>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</si>
  <si>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</si>
  <si>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</si>
  <si>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</si>
  <si>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</si>
  <si>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</si>
  <si>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</si>
  <si>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</si>
  <si>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</si>
  <si>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</si>
  <si>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</si>
  <si>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</si>
  <si>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</si>
  <si>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</si>
  <si>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</si>
  <si>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</si>
  <si>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</si>
  <si>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</si>
  <si>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</si>
  <si>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</si>
  <si>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</si>
  <si>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</si>
  <si>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</si>
  <si>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</si>
  <si>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</si>
  <si>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</si>
  <si>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</si>
  <si>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</si>
  <si>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</si>
  <si>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</si>
  <si>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</si>
  <si>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</si>
  <si>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</si>
  <si>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</si>
  <si>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</si>
  <si>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</si>
  <si>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</si>
  <si>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</si>
  <si>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</si>
  <si>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</si>
  <si>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</si>
  <si>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</si>
  <si>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</si>
  <si>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</si>
  <si>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</si>
  <si>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</si>
  <si>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</si>
  <si>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</si>
  <si>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</si>
  <si>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</si>
  <si>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</si>
  <si>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</si>
  <si>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</si>
  <si>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</si>
  <si>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</si>
  <si>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</si>
  <si>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</si>
  <si>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</si>
  <si>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</si>
  <si>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</si>
  <si>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</si>
  <si>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</si>
  <si>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</si>
  <si>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</si>
  <si>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</si>
  <si>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</si>
  <si>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</si>
  <si>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</si>
  <si>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</si>
  <si>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</si>
  <si>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</si>
  <si>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</si>
  <si>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</si>
  <si>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</si>
  <si>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</si>
  <si>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</si>
  <si>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</si>
  <si>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</si>
  <si>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</si>
  <si>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</si>
  <si>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</si>
  <si>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</si>
  <si>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</si>
  <si>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</si>
  <si>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</si>
  <si>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</si>
  <si>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</si>
  <si>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</si>
  <si>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</si>
  <si>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</si>
  <si>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</si>
  <si>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</si>
  <si>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</si>
  <si>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</si>
  <si>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</si>
  <si>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</si>
  <si>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</si>
  <si>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</si>
  <si>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</si>
  <si>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</si>
  <si>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</si>
  <si>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</si>
  <si>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</si>
  <si>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</si>
  <si>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</si>
  <si>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</si>
  <si>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</si>
  <si>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</si>
  <si>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</si>
  <si>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</si>
  <si>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</si>
  <si>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</si>
  <si>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</si>
  <si>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</si>
  <si>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</si>
  <si>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</si>
  <si>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</si>
  <si>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</si>
  <si>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</si>
  <si>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</si>
  <si>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</si>
  <si>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</si>
  <si>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</si>
  <si>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</si>
  <si>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</si>
  <si>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</si>
  <si>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</si>
  <si>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</si>
  <si>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</si>
  <si>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</si>
  <si>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</si>
  <si>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</si>
  <si>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</si>
  <si>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</si>
  <si>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</si>
  <si>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</si>
  <si>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</si>
  <si>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</si>
  <si>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</si>
  <si>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</si>
  <si>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</si>
  <si>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</si>
  <si>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</si>
  <si>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</si>
  <si>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</si>
  <si>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</si>
  <si>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</si>
  <si>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</si>
  <si>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</si>
  <si>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</si>
  <si>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</si>
  <si>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</si>
  <si>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</si>
  <si>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</si>
  <si>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</si>
  <si>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</si>
  <si>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</si>
  <si>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</si>
  <si>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</si>
  <si>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</si>
  <si>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</si>
  <si>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</si>
  <si>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</si>
  <si>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</si>
  <si>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</si>
  <si>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</si>
  <si>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</si>
  <si>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</si>
  <si>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</si>
  <si>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</si>
  <si>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</si>
  <si>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</si>
  <si>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</si>
  <si>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</si>
  <si>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</si>
  <si>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</si>
  <si>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</si>
  <si>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</si>
  <si>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</si>
  <si>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</si>
  <si>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</si>
  <si>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</si>
  <si>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</si>
  <si>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</si>
  <si>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</si>
  <si>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</si>
  <si>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</si>
  <si>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</si>
  <si>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</si>
  <si>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</si>
  <si>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</si>
  <si>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</si>
  <si>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</si>
  <si>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</si>
  <si>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</si>
  <si>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</si>
  <si>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</si>
  <si>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</si>
  <si>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</si>
  <si>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</si>
  <si>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</si>
  <si>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</si>
  <si>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</si>
  <si>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</si>
  <si>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</si>
  <si>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</si>
  <si>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</si>
  <si>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</si>
  <si>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</si>
  <si>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</si>
  <si>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</si>
  <si>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</si>
  <si>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</si>
  <si>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</si>
  <si>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</si>
  <si>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</si>
  <si>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</si>
  <si>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</si>
  <si>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</si>
  <si>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</si>
  <si>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</si>
  <si>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</si>
  <si>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</si>
  <si>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</si>
  <si>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</si>
  <si>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</si>
  <si>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</si>
  <si>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</si>
  <si>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</si>
  <si>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</si>
  <si>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</si>
  <si>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</si>
  <si>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</si>
  <si>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</si>
  <si>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</si>
  <si>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</si>
  <si>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</si>
  <si>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</si>
  <si>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</si>
  <si>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</si>
  <si>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</si>
  <si>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</si>
  <si>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</si>
  <si>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</si>
  <si>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</si>
  <si>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</si>
  <si>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</si>
  <si>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</si>
  <si>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</si>
  <si>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</si>
  <si>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</si>
  <si>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</si>
  <si>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</si>
  <si>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</si>
  <si>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</si>
  <si>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</si>
  <si>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</si>
  <si>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</si>
  <si>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</si>
  <si>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</si>
  <si>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</si>
  <si>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</si>
  <si>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</si>
  <si>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</si>
  <si>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</si>
  <si>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</si>
  <si>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</si>
  <si>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</si>
  <si>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</si>
  <si>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</si>
  <si>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</si>
  <si>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</si>
  <si>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</si>
  <si>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</si>
  <si>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</si>
  <si>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</si>
  <si>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</si>
  <si>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</si>
  <si>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</si>
  <si>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</si>
  <si>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</si>
  <si>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</si>
  <si>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</si>
  <si>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</si>
  <si>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</si>
  <si>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</si>
  <si>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</si>
  <si>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</si>
  <si>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</si>
  <si>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</si>
  <si>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</si>
  <si>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</si>
  <si>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</si>
  <si>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</si>
  <si>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</si>
  <si>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</si>
  <si>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</si>
  <si>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</si>
  <si>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</si>
  <si>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</si>
  <si>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</si>
  <si>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</si>
  <si>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</si>
  <si>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</si>
  <si>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</si>
  <si>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</si>
  <si>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</si>
  <si>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</si>
  <si>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</si>
  <si>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</si>
  <si>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</si>
  <si>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</si>
  <si>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</si>
  <si>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</si>
  <si>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</si>
  <si>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</si>
  <si>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</si>
  <si>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</si>
  <si>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</si>
  <si>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</si>
  <si>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</si>
  <si>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</si>
  <si>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</si>
  <si>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</si>
  <si>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</si>
  <si>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</si>
  <si>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</si>
  <si>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</si>
  <si>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</si>
  <si>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</si>
  <si>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</si>
  <si>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</si>
  <si>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</si>
  <si>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</si>
  <si>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</si>
  <si>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</si>
  <si>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</si>
  <si>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</si>
  <si>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</si>
  <si>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</si>
  <si>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</si>
  <si>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</si>
  <si>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</si>
  <si>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</si>
  <si>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</si>
  <si>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</si>
  <si>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</si>
  <si>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</si>
  <si>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</si>
  <si>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</si>
  <si>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</si>
  <si>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</si>
  <si>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</si>
  <si>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</si>
  <si>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</si>
  <si>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</si>
  <si>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</si>
  <si>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</si>
  <si>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</si>
  <si>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</si>
  <si>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</si>
  <si>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</si>
  <si>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</si>
  <si>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</si>
  <si>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</si>
  <si>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</si>
  <si>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</si>
  <si>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</si>
  <si>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</si>
  <si>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</si>
  <si>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</si>
  <si>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</si>
  <si>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</si>
  <si>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</si>
  <si>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</si>
  <si>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</si>
  <si>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</si>
  <si>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</si>
  <si>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</si>
  <si>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</si>
  <si>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</si>
  <si>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</si>
  <si>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</si>
  <si>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</si>
  <si>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</si>
  <si>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</si>
  <si>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</si>
  <si>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</si>
  <si>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</si>
  <si>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</si>
  <si>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</si>
  <si>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</si>
  <si>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</si>
  <si>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</si>
  <si>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</si>
  <si>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</si>
  <si>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</si>
  <si>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</si>
  <si>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</si>
  <si>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</si>
  <si>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</si>
  <si>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</si>
  <si>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</si>
  <si>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</si>
  <si>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</si>
  <si>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</si>
  <si>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</si>
  <si>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</si>
  <si>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</si>
  <si>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</si>
  <si>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</si>
  <si>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</si>
  <si>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</si>
  <si>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</si>
  <si>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</si>
  <si>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</si>
  <si>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</si>
  <si>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</si>
  <si>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</si>
  <si>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</si>
  <si>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</si>
  <si>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</si>
  <si>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</si>
  <si>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</si>
  <si>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</si>
  <si>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</si>
  <si>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</si>
  <si>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</si>
  <si>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</si>
  <si>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</si>
  <si>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</si>
  <si>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</si>
  <si>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</si>
  <si>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</si>
  <si>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</si>
  <si>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</si>
  <si>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</si>
  <si>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</si>
  <si>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</si>
  <si>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</si>
  <si>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</si>
  <si>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</si>
  <si>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</si>
  <si>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</si>
  <si>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</si>
  <si>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</si>
  <si>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</si>
  <si>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</si>
  <si>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</si>
  <si>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</si>
  <si>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</si>
  <si>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</si>
  <si>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</si>
  <si>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</si>
  <si>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</si>
  <si>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</si>
  <si>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</si>
  <si>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</si>
  <si>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</si>
  <si>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</si>
  <si>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</si>
  <si>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</si>
  <si>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</si>
  <si>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</si>
  <si>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</si>
  <si>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</si>
  <si>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</si>
  <si>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</si>
  <si>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</si>
  <si>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</si>
  <si>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</si>
  <si>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</si>
  <si>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</si>
  <si>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</si>
  <si>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</si>
  <si>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</si>
  <si>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</si>
  <si>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</si>
  <si>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</si>
  <si>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</si>
  <si>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</si>
  <si>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</si>
  <si>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</si>
  <si>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</si>
  <si>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</si>
  <si>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</si>
  <si>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</si>
  <si>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</si>
  <si>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</si>
  <si>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</si>
  <si>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</si>
  <si>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</si>
  <si>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</si>
  <si>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</si>
  <si>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</si>
  <si>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</si>
  <si>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</si>
  <si>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</si>
  <si>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</si>
  <si>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</si>
  <si>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</si>
  <si>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</si>
  <si>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</si>
  <si>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</si>
  <si>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</si>
  <si>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</si>
  <si>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</si>
  <si>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</si>
  <si>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</si>
  <si>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</si>
  <si>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</si>
  <si>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</si>
  <si>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</si>
  <si>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</si>
  <si>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</si>
  <si>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</si>
  <si>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</si>
  <si>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</si>
  <si>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</si>
  <si>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</si>
  <si>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</si>
  <si>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</si>
  <si>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</si>
  <si>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</si>
  <si>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</si>
  <si>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</si>
  <si>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</si>
  <si>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</si>
  <si>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</si>
  <si>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</si>
  <si>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</si>
  <si>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</si>
  <si>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</si>
  <si>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</si>
  <si>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</si>
  <si>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</si>
  <si>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</si>
  <si>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</si>
  <si>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</si>
  <si>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</si>
  <si>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</si>
  <si>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</si>
  <si>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</si>
  <si>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</si>
  <si>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</si>
  <si>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</si>
  <si>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</si>
  <si>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</si>
  <si>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</si>
  <si>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</si>
  <si>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</si>
  <si>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</si>
  <si>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</si>
  <si>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</si>
  <si>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</si>
  <si>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</si>
  <si>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</si>
  <si>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</si>
  <si>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</si>
  <si>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</si>
  <si>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</si>
  <si>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</si>
  <si>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</si>
  <si>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</si>
  <si>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</si>
  <si>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</si>
  <si>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</si>
  <si>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</si>
  <si>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</si>
  <si>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</si>
  <si>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</si>
  <si>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</si>
  <si>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</si>
  <si>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</si>
  <si>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</si>
  <si>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</si>
  <si>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</si>
  <si>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</si>
  <si>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</si>
  <si>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</si>
  <si>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</si>
  <si>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</si>
  <si>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</si>
  <si>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</si>
  <si>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</si>
  <si>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</si>
  <si>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</si>
  <si>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</si>
  <si>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</si>
  <si>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</si>
  <si>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</si>
  <si>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</si>
  <si>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</si>
  <si>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</si>
  <si>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</si>
  <si>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</si>
  <si>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</si>
  <si>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</si>
  <si>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</si>
  <si>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</si>
  <si>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</si>
  <si>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</si>
  <si>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</si>
  <si>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</si>
  <si>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</si>
  <si>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</si>
  <si>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</si>
  <si>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</si>
  <si>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</si>
  <si>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</si>
  <si>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</si>
  <si>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</si>
  <si>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</si>
  <si>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</si>
  <si>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</si>
  <si>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</si>
  <si>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</si>
  <si>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</si>
  <si>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</si>
  <si>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</si>
  <si>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</si>
  <si>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</si>
  <si>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</si>
  <si>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</si>
  <si>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</si>
  <si>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</si>
  <si>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</si>
  <si>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</si>
  <si>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</si>
  <si>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</si>
  <si>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</si>
  <si>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</si>
  <si>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</si>
  <si>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</si>
  <si>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</si>
  <si>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</si>
  <si>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</si>
  <si>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</si>
  <si>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</si>
  <si>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</si>
  <si>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</si>
  <si>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</si>
  <si>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</si>
  <si>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</si>
  <si>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</si>
  <si>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</si>
  <si>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</si>
  <si>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</si>
  <si>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</si>
  <si>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</si>
  <si>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</si>
  <si>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</si>
  <si>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</si>
  <si>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</si>
  <si>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</si>
  <si>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</si>
  <si>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</si>
  <si>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</si>
  <si>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</si>
  <si>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</si>
  <si>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</si>
  <si>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</si>
  <si>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</si>
  <si>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</si>
  <si>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</si>
  <si>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</si>
  <si>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</si>
  <si>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</si>
  <si>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</si>
  <si>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</si>
  <si>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</si>
  <si>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</si>
  <si>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</si>
  <si>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</si>
  <si>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</si>
  <si>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</si>
  <si>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</si>
  <si>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</si>
  <si>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</si>
  <si>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</si>
  <si>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</si>
  <si>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</si>
  <si>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</si>
  <si>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</si>
  <si>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</si>
  <si>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</si>
  <si>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</si>
  <si>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</si>
  <si>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</si>
  <si>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</si>
  <si>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</si>
  <si>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</si>
  <si>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</si>
  <si>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</si>
  <si>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</si>
  <si>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</si>
  <si>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</si>
  <si>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</si>
  <si>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</si>
  <si>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</si>
  <si>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</si>
  <si>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</si>
  <si>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</si>
  <si>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</si>
  <si>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</si>
  <si>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</si>
  <si>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</si>
  <si>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</si>
  <si>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</si>
  <si>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</si>
  <si>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</si>
  <si>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</si>
  <si>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</si>
  <si>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</si>
  <si>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</si>
  <si>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</si>
  <si>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</si>
  <si>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</si>
  <si>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</si>
  <si>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</si>
  <si>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</si>
  <si>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</si>
  <si>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</si>
  <si>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</si>
  <si>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</si>
  <si>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</si>
  <si>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</si>
  <si>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</si>
  <si>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</si>
  <si>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</si>
  <si>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</si>
  <si>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</si>
  <si>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</si>
  <si>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</si>
  <si>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</si>
  <si>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</si>
  <si>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</si>
  <si>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</si>
  <si>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</si>
  <si>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</si>
  <si>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</si>
  <si>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</si>
  <si>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</si>
  <si>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</si>
  <si>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</si>
  <si>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</si>
  <si>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</si>
  <si>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</si>
  <si>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</si>
  <si>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</si>
  <si>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</si>
  <si>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</si>
  <si>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</si>
  <si>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</si>
  <si>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</si>
  <si>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</si>
  <si>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</si>
  <si>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</si>
  <si>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</si>
  <si>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</si>
  <si>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</si>
  <si>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</si>
  <si>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</si>
  <si>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</si>
  <si>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</si>
  <si>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</si>
  <si>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</si>
  <si>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</si>
  <si>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</si>
  <si>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</si>
  <si>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</si>
  <si>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</si>
  <si>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</si>
  <si>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</si>
  <si>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</si>
  <si>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</si>
  <si>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</si>
  <si>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</si>
  <si>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</si>
  <si>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</si>
  <si>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</si>
  <si>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</si>
  <si>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</si>
  <si>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</si>
  <si>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</si>
  <si>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</si>
  <si>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</si>
  <si>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</si>
  <si>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</si>
  <si>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</si>
  <si>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</si>
  <si>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</si>
  <si>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</si>
  <si>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</si>
  <si>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</si>
  <si>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</si>
  <si>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</si>
  <si>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</si>
  <si>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</si>
  <si>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</si>
  <si>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</si>
  <si>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</si>
  <si>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</si>
  <si>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</si>
  <si>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</si>
  <si>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</si>
  <si>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</si>
  <si>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</si>
  <si>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</si>
  <si>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</si>
  <si>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</si>
  <si>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</si>
  <si>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</si>
  <si>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</si>
  <si>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</si>
  <si>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</si>
  <si>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</si>
  <si>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</si>
  <si>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</si>
  <si>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</si>
  <si>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</si>
  <si>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</si>
  <si>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</si>
  <si>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</si>
  <si>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</si>
  <si>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</si>
  <si>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</si>
  <si>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</si>
  <si>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</si>
  <si>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</si>
  <si>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</si>
  <si>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</si>
  <si>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</si>
  <si>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</si>
  <si>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</si>
  <si>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</si>
  <si>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</si>
  <si>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</si>
  <si>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</si>
  <si>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</si>
  <si>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</si>
  <si>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</si>
  <si>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</si>
  <si>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</si>
  <si>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</si>
  <si>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</si>
  <si>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</si>
  <si>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</si>
  <si>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</si>
  <si>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</si>
  <si>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</si>
  <si>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</si>
  <si>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</si>
  <si>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</si>
  <si>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</si>
  <si>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</si>
  <si>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</si>
  <si>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</si>
  <si>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</si>
  <si>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</si>
  <si>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</si>
  <si>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</si>
  <si>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</si>
  <si>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</si>
  <si>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</si>
  <si>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</si>
  <si>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</si>
  <si>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</si>
  <si>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</si>
  <si>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</si>
  <si>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</si>
  <si>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</si>
  <si>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</si>
  <si>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</si>
  <si>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</si>
  <si>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</si>
  <si>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</si>
  <si>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</si>
  <si>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</si>
  <si>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</si>
  <si>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</si>
  <si>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</si>
  <si>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</si>
  <si>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</si>
  <si>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</si>
  <si>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</si>
  <si>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</si>
  <si>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</si>
  <si>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</si>
  <si>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</si>
  <si>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</si>
  <si>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</si>
  <si>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</si>
  <si>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</si>
  <si>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</si>
  <si>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</si>
  <si>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</si>
  <si>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</si>
  <si>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</si>
  <si>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</si>
  <si>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</si>
  <si>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</si>
  <si>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</si>
  <si>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</si>
  <si>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</si>
  <si>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</si>
  <si>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</si>
  <si>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</si>
  <si>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</si>
  <si>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</si>
  <si>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</si>
  <si>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</si>
  <si>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</si>
  <si>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</si>
  <si>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</si>
  <si>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</si>
  <si>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</si>
  <si>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</si>
  <si>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</si>
  <si>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</si>
  <si>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</si>
  <si>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</si>
  <si>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</si>
  <si>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</si>
  <si>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</si>
  <si>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</si>
  <si>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</si>
  <si>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</si>
  <si>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</si>
  <si>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</si>
  <si>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</si>
  <si>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</si>
  <si>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</si>
  <si>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</si>
  <si>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</si>
  <si>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</si>
  <si>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</si>
  <si>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</si>
  <si>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</si>
  <si>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</si>
  <si>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</si>
  <si>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</si>
  <si>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</si>
  <si>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</si>
  <si>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</si>
  <si>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</si>
  <si>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</si>
  <si>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</si>
  <si>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</si>
  <si>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</si>
  <si>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</si>
  <si>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</si>
  <si>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</si>
  <si>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</si>
  <si>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</si>
  <si>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</si>
  <si>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</si>
  <si>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</si>
  <si>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</si>
  <si>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</si>
  <si>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</si>
  <si>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</si>
  <si>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</si>
  <si>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</si>
  <si>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</si>
  <si>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</si>
  <si>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</si>
  <si>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</si>
  <si>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</si>
  <si>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</si>
  <si>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</si>
  <si>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</si>
  <si>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</si>
  <si>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</si>
  <si>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</si>
  <si>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</si>
  <si>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</si>
  <si>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</si>
  <si>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</si>
  <si>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</si>
  <si>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</si>
  <si>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</si>
  <si>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</si>
  <si>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</si>
  <si>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</si>
  <si>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</si>
  <si>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</si>
  <si>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</si>
  <si>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</si>
  <si>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</si>
  <si>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</si>
  <si>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</si>
  <si>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</si>
  <si>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</si>
  <si>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</si>
  <si>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</si>
  <si>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</si>
  <si>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</si>
  <si>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</si>
  <si>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</si>
  <si>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</si>
  <si>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</si>
  <si>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</si>
  <si>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</si>
  <si>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</si>
  <si>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</si>
  <si>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</si>
  <si>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</si>
  <si>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</si>
  <si>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</si>
  <si>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</si>
  <si>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</si>
  <si>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</si>
  <si>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</si>
  <si>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</si>
  <si>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</si>
  <si>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</si>
  <si>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</si>
  <si>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</si>
  <si>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</si>
  <si>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</si>
  <si>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</si>
  <si>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</si>
  <si>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</si>
  <si>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</si>
  <si>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</si>
  <si>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</si>
  <si>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</si>
  <si>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</si>
  <si>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</si>
  <si>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</si>
  <si>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</si>
  <si>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</si>
  <si>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</si>
  <si>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</si>
  <si>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</si>
  <si>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</si>
  <si>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</si>
  <si>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</si>
  <si>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</si>
  <si>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</si>
  <si>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</si>
  <si>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</si>
  <si>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</si>
  <si>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</si>
  <si>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</si>
  <si>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</si>
  <si>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</si>
  <si>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</si>
  <si>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</si>
  <si>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</si>
  <si>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</si>
  <si>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</si>
  <si>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</si>
  <si>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</si>
  <si>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</si>
  <si>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</si>
  <si>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</si>
  <si>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</si>
  <si>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</si>
  <si>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</si>
  <si>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</si>
  <si>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</si>
  <si>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</si>
  <si>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</si>
  <si>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</si>
  <si>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</si>
  <si>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</si>
  <si>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</si>
  <si>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</si>
  <si>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</si>
  <si>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</si>
  <si>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</si>
  <si>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</si>
  <si>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</si>
  <si>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</si>
  <si>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</si>
  <si>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</si>
  <si>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</si>
  <si>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</si>
  <si>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</si>
  <si>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</si>
  <si>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</si>
  <si>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</si>
  <si>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</si>
  <si>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</si>
  <si>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</si>
  <si>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</si>
  <si>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</si>
  <si>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</si>
  <si>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</si>
  <si>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</si>
  <si>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</si>
  <si>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</si>
  <si>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</si>
  <si>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</si>
  <si>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</si>
  <si>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</si>
  <si>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</si>
  <si>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</si>
  <si>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</si>
  <si>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</si>
  <si>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</si>
  <si>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</si>
  <si>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</si>
  <si>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</si>
  <si>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</si>
  <si>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</si>
  <si>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</si>
  <si>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</si>
  <si>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</si>
  <si>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</si>
  <si>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</si>
  <si>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</si>
  <si>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</si>
  <si>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</si>
  <si>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</si>
  <si>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</si>
  <si>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</si>
  <si>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</si>
  <si>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</si>
  <si>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</si>
  <si>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</si>
  <si>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</si>
  <si>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</si>
  <si>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</si>
  <si>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</si>
  <si>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</si>
  <si>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</si>
  <si>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</si>
  <si>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</si>
  <si>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</si>
  <si>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</si>
  <si>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</si>
  <si>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</si>
  <si>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</si>
  <si>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</si>
  <si>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</si>
  <si>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</si>
  <si>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</si>
  <si>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</si>
  <si>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</si>
  <si>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</si>
  <si>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</si>
  <si>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</si>
  <si>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</si>
  <si>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</si>
  <si>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</si>
  <si>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</si>
  <si>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</si>
  <si>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</si>
  <si>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</si>
  <si>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</si>
  <si>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</si>
  <si>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</si>
  <si>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</si>
  <si>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</si>
  <si>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</si>
  <si>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</si>
  <si>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</si>
  <si>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</si>
  <si>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</si>
  <si>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</si>
  <si>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</si>
  <si>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</si>
  <si>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</si>
  <si>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</si>
  <si>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</si>
  <si>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</si>
  <si>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</si>
  <si>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</si>
  <si>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</si>
  <si>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</si>
  <si>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</si>
  <si>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</si>
  <si>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</si>
  <si>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</si>
  <si>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</si>
  <si>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</si>
  <si>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</si>
  <si>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</si>
  <si>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</si>
  <si>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</si>
  <si>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</si>
  <si>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</si>
  <si>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</si>
  <si>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</si>
  <si>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</si>
  <si>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</si>
  <si>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</si>
  <si>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</si>
  <si>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</si>
  <si>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</si>
  <si>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</si>
  <si>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</si>
  <si>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</si>
  <si>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</si>
  <si>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</si>
  <si>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</si>
  <si>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</si>
  <si>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</si>
  <si>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</si>
  <si>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</si>
  <si>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</si>
  <si>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</si>
  <si>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</si>
  <si>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</si>
  <si>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</si>
  <si>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</si>
  <si>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</si>
  <si>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</si>
  <si>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</si>
  <si>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</si>
  <si>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</si>
  <si>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</si>
  <si>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</si>
  <si>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</si>
  <si>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</si>
  <si>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</si>
  <si>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</si>
  <si>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</si>
  <si>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</si>
  <si>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</si>
  <si>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</si>
  <si>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</si>
  <si>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</si>
  <si>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</si>
  <si>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</si>
  <si>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</si>
  <si>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</si>
  <si>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</si>
  <si>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</si>
  <si>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</si>
  <si>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</si>
  <si>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</si>
  <si>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</si>
  <si>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</si>
  <si>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</si>
  <si>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</si>
  <si>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</si>
  <si>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</si>
  <si>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</si>
  <si>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</si>
  <si>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</si>
  <si>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</si>
  <si>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</si>
  <si>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</si>
  <si>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</si>
  <si>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</si>
  <si>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</si>
  <si>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</si>
  <si>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</si>
  <si>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</si>
  <si>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</si>
  <si>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</si>
  <si>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</si>
  <si>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</si>
  <si>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</si>
  <si>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</si>
  <si>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</si>
  <si>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</si>
  <si>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</si>
  <si>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</si>
  <si>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</si>
  <si>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</si>
  <si>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</si>
  <si>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</si>
  <si>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</si>
  <si>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</si>
  <si>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</si>
  <si>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</si>
  <si>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</si>
  <si>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</si>
  <si>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</si>
  <si>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</si>
  <si>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</si>
  <si>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</si>
  <si>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</si>
  <si>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</si>
  <si>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</si>
  <si>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</si>
  <si>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</si>
  <si>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</si>
  <si>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</si>
  <si>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</si>
  <si>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</si>
  <si>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</si>
  <si>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</si>
  <si>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</si>
  <si>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</si>
  <si>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</si>
  <si>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</si>
  <si>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</si>
  <si>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</si>
  <si>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</si>
  <si>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</si>
  <si>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</si>
  <si>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</si>
  <si>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</si>
  <si>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</si>
  <si>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</si>
  <si>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</si>
  <si>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</si>
  <si>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</si>
  <si>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</si>
  <si>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</si>
  <si>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</si>
  <si>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</si>
  <si>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</si>
  <si>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</si>
  <si>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</si>
  <si>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</si>
  <si>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</si>
  <si>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</si>
  <si>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</si>
  <si>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</si>
  <si>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</si>
  <si>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</si>
  <si>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</si>
  <si>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</si>
  <si>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</si>
  <si>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</si>
  <si>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</si>
  <si>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</si>
  <si>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</si>
  <si>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</si>
  <si>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</si>
  <si>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</si>
  <si>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</si>
  <si>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</si>
  <si>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</si>
  <si>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</si>
  <si>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</si>
  <si>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</si>
  <si>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</si>
  <si>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</si>
  <si>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</si>
  <si>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</si>
  <si>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</si>
  <si>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</si>
  <si>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</si>
  <si>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</si>
  <si>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</si>
  <si>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</si>
  <si>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</si>
  <si>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</si>
  <si>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</si>
  <si>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</si>
  <si>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</si>
  <si>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</si>
  <si>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</si>
  <si>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</si>
  <si>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</si>
  <si>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</si>
  <si>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</si>
  <si>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</si>
  <si>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</si>
  <si>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</si>
  <si>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</si>
  <si>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</si>
  <si>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</si>
  <si>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</si>
  <si>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</si>
  <si>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</si>
  <si>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</si>
  <si>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</si>
  <si>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</si>
  <si>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</si>
  <si>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</si>
  <si>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</si>
  <si>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</si>
  <si>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</si>
  <si>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</si>
  <si>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</si>
  <si>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</si>
  <si>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</si>
  <si>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</si>
  <si>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</si>
  <si>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</si>
  <si>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</si>
  <si>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</si>
  <si>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</si>
  <si>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</si>
  <si>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</si>
  <si>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</si>
  <si>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</si>
  <si>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</si>
  <si>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</si>
  <si>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</si>
  <si>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</si>
  <si>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</si>
  <si>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</si>
  <si>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</si>
  <si>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</si>
  <si>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</si>
  <si>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</si>
  <si>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</si>
  <si>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</si>
  <si>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</si>
  <si>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</si>
  <si>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</si>
  <si>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</si>
  <si>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</si>
  <si>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</si>
  <si>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</si>
  <si>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</si>
  <si>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</si>
  <si>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</si>
  <si>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</si>
  <si>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</si>
  <si>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</si>
  <si>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</si>
  <si>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</si>
  <si>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</si>
  <si>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</si>
  <si>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</si>
  <si>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</si>
  <si>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</si>
  <si>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</si>
  <si>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</si>
  <si>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</si>
  <si>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</si>
  <si>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</si>
  <si>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</si>
  <si>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</si>
  <si>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</si>
  <si>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</si>
  <si>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</si>
  <si>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</si>
  <si>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</si>
  <si>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</si>
  <si>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</si>
  <si>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</si>
  <si>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</si>
  <si>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</si>
  <si>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</si>
  <si>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</si>
  <si>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</si>
  <si>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</si>
  <si>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</si>
  <si>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</si>
  <si>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</si>
  <si>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</si>
  <si>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</si>
  <si>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</si>
  <si>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</si>
  <si>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</si>
  <si>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</si>
  <si>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</si>
  <si>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</si>
  <si>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</si>
  <si>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</si>
  <si>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</si>
  <si>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</si>
  <si>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</si>
  <si>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</si>
  <si>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</si>
  <si>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</si>
  <si>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</si>
  <si>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</si>
  <si>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</si>
  <si>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</si>
  <si>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</si>
  <si>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</si>
  <si>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</si>
  <si>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</si>
  <si>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</si>
  <si>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</si>
  <si>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</si>
  <si>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</si>
  <si>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</si>
  <si>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</si>
  <si>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</si>
  <si>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</si>
  <si>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</si>
  <si>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</si>
  <si>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</si>
  <si>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</si>
  <si>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</si>
  <si>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</si>
  <si>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</si>
  <si>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</si>
  <si>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</si>
  <si>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</si>
  <si>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</si>
  <si>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</si>
  <si>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</si>
  <si>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</si>
  <si>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</si>
  <si>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</si>
  <si>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</si>
  <si>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</si>
  <si>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</si>
  <si>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</si>
  <si>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</si>
  <si>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</si>
  <si>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</si>
  <si>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</si>
  <si>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</si>
  <si>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</si>
  <si>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</si>
  <si>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</si>
  <si>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</si>
  <si>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</si>
  <si>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</si>
  <si>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</si>
  <si>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</si>
  <si>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</si>
  <si>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</si>
  <si>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</si>
  <si>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</si>
  <si>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</si>
  <si>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</si>
  <si>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</si>
  <si>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</si>
  <si>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</si>
  <si>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</si>
  <si>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</si>
  <si>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</si>
  <si>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</si>
  <si>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</si>
  <si>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</si>
  <si>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</si>
  <si>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</si>
  <si>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</si>
  <si>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</si>
  <si>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</si>
  <si>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</si>
  <si>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</si>
  <si>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</si>
  <si>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</si>
  <si>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</si>
  <si>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</si>
  <si>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</si>
  <si>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</si>
  <si>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</si>
  <si>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</si>
  <si>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</si>
  <si>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</si>
  <si>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</si>
  <si>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</si>
  <si>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</si>
  <si>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</si>
  <si>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</si>
  <si>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</si>
  <si>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</si>
  <si>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</si>
  <si>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</si>
  <si>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</si>
  <si>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</si>
  <si>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</si>
  <si>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</si>
  <si>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</si>
  <si>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</si>
  <si>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</si>
  <si>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</si>
  <si>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</si>
  <si>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</si>
  <si>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</si>
  <si>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</si>
  <si>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</si>
  <si>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</si>
  <si>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</si>
  <si>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</si>
  <si>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</si>
  <si>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</si>
  <si>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</si>
  <si>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</si>
  <si>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</si>
  <si>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</si>
  <si>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</si>
  <si>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</si>
  <si>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</si>
  <si>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</si>
  <si>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</si>
  <si>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</si>
  <si>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</si>
  <si>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</si>
  <si>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</si>
  <si>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</si>
  <si>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</si>
  <si>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</si>
  <si>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</si>
  <si>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</si>
  <si>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</si>
  <si>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</si>
  <si>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</si>
  <si>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</si>
  <si>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</si>
  <si>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</si>
  <si>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</si>
  <si>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</si>
  <si>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</si>
  <si>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</si>
  <si>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</si>
  <si>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</si>
  <si>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</si>
  <si>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</si>
  <si>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</si>
  <si>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</si>
  <si>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</si>
  <si>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</si>
  <si>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</si>
  <si>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</si>
  <si>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</si>
  <si>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</si>
  <si>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</si>
  <si>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</si>
  <si>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</si>
  <si>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</si>
  <si>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</si>
  <si>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</si>
  <si>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</si>
  <si>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</si>
  <si>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</si>
  <si>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</si>
  <si>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</si>
  <si>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</si>
  <si>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</si>
  <si>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</si>
  <si>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</si>
  <si>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</si>
  <si>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</si>
  <si>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</si>
  <si>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</si>
  <si>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</si>
  <si>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</si>
  <si>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</si>
  <si>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</si>
  <si>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</si>
  <si>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</si>
  <si>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</si>
  <si>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</si>
  <si>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</si>
  <si>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</si>
  <si>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</si>
  <si>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</si>
  <si>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</si>
  <si>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</si>
  <si>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</si>
  <si>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</si>
  <si>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</si>
  <si>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</si>
  <si>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</si>
  <si>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</si>
  <si>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</si>
  <si>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</si>
  <si>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</si>
  <si>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</si>
  <si>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</si>
  <si>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</si>
  <si>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</si>
  <si>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</si>
  <si>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</si>
  <si>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</si>
  <si>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</si>
  <si>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</si>
  <si>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</si>
  <si>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</si>
  <si>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</si>
  <si>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</si>
  <si>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</si>
  <si>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</si>
  <si>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</si>
  <si>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</si>
  <si>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</si>
  <si>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</si>
  <si>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</si>
  <si>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</si>
  <si>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</si>
  <si>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</si>
  <si>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</si>
  <si>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</si>
  <si>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</si>
  <si>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</si>
  <si>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</si>
  <si>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</si>
  <si>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</si>
  <si>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</si>
  <si>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</si>
  <si>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</si>
  <si>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</si>
  <si>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</si>
  <si>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</si>
  <si>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</si>
  <si>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</si>
  <si>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</si>
  <si>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</si>
  <si>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</si>
  <si>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</si>
  <si>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</si>
  <si>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</si>
  <si>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</si>
  <si>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</si>
  <si>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</si>
  <si>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</si>
  <si>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</si>
  <si>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</si>
  <si>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</si>
  <si>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</si>
  <si>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</si>
  <si>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</si>
  <si>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</si>
  <si>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</si>
  <si>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</si>
  <si>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</si>
  <si>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</si>
  <si>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</si>
  <si>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</si>
  <si>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</si>
  <si>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</si>
  <si>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</si>
  <si>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</si>
  <si>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</si>
  <si>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</si>
  <si>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</si>
  <si>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</si>
  <si>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</si>
  <si>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</si>
  <si>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</si>
  <si>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</si>
  <si>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</si>
  <si>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</si>
  <si>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</si>
  <si>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</si>
  <si>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</si>
  <si>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</si>
  <si>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</si>
  <si>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</si>
  <si>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</si>
  <si>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</si>
  <si>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</si>
  <si>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</si>
  <si>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</si>
  <si>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</si>
  <si>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</si>
  <si>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</si>
  <si>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</si>
  <si>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</si>
  <si>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</si>
  <si>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</si>
  <si>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</si>
  <si>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</si>
  <si>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</si>
  <si>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</si>
  <si>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</si>
  <si>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</si>
  <si>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</si>
  <si>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</si>
  <si>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</si>
  <si>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</si>
  <si>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</si>
  <si>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</si>
  <si>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</si>
  <si>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</si>
  <si>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</si>
  <si>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</si>
  <si>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</si>
  <si>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</si>
  <si>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</si>
  <si>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</si>
  <si>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</si>
  <si>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</si>
  <si>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</si>
  <si>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</si>
  <si>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</si>
  <si>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</si>
  <si>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</si>
  <si>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</si>
  <si>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</si>
  <si>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</si>
  <si>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</si>
  <si>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</si>
  <si>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</si>
  <si>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</si>
  <si>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</si>
  <si>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</si>
  <si>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</si>
  <si>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</si>
  <si>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</si>
  <si>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</si>
  <si>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</si>
  <si>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</si>
  <si>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</si>
  <si>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</si>
  <si>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</si>
  <si>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</si>
  <si>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</si>
  <si>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</si>
  <si>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</si>
  <si>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</si>
  <si>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</si>
  <si>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</si>
  <si>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</si>
  <si>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</si>
  <si>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</si>
  <si>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</si>
  <si>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</si>
  <si>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</si>
  <si>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</si>
  <si>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</si>
  <si>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</si>
  <si>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</si>
  <si>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</si>
  <si>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</si>
  <si>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</si>
  <si>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</si>
  <si>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</si>
  <si>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</si>
  <si>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</si>
  <si>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</si>
  <si>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</si>
  <si>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</si>
  <si>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</si>
  <si>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</si>
  <si>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</si>
  <si>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</si>
  <si>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</si>
  <si>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</si>
  <si>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</si>
  <si>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</si>
  <si>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</si>
  <si>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</si>
  <si>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</si>
  <si>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</si>
  <si>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</si>
  <si>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</si>
  <si>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</si>
  <si>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</si>
  <si>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</si>
  <si>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</si>
  <si>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</si>
  <si>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</si>
  <si>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</si>
  <si>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</si>
  <si>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</si>
  <si>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</si>
  <si>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</si>
  <si>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</si>
  <si>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</si>
  <si>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</si>
  <si>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</si>
  <si>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</si>
  <si>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</si>
  <si>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</si>
  <si>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</si>
  <si>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</si>
  <si>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</si>
  <si>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</si>
  <si>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</si>
  <si>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</si>
  <si>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</si>
  <si>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</si>
  <si>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</si>
  <si>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</si>
  <si>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</si>
  <si>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</si>
  <si>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</si>
  <si>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</si>
  <si>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</si>
  <si>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</si>
  <si>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</si>
  <si>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</si>
  <si>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</si>
  <si>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</si>
  <si>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</si>
  <si>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</si>
  <si>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</si>
  <si>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</si>
  <si>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</si>
  <si>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</si>
  <si>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</si>
  <si>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</si>
  <si>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</si>
  <si>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</si>
  <si>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</si>
  <si>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</si>
  <si>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</si>
  <si>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</si>
  <si>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</si>
  <si>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</si>
  <si>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</si>
  <si>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</si>
  <si>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</si>
  <si>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</si>
  <si>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</si>
  <si>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</si>
  <si>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</si>
  <si>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</si>
  <si>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</si>
  <si>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</si>
  <si>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</si>
  <si>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</si>
  <si>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</si>
  <si>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</si>
  <si>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</si>
  <si>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</si>
  <si>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</si>
  <si>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</si>
  <si>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</si>
  <si>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</si>
  <si>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</si>
  <si>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</si>
  <si>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</si>
  <si>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</si>
  <si>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</si>
  <si>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</si>
  <si>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</si>
  <si>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</si>
  <si>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</si>
  <si>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</si>
  <si>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</si>
  <si>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</si>
  <si>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</si>
  <si>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</si>
  <si>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</si>
  <si>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</si>
  <si>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</si>
  <si>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</si>
  <si>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</si>
  <si>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</si>
  <si>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</si>
  <si>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</si>
  <si>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</si>
  <si>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</si>
  <si>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</si>
  <si>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</si>
  <si>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</si>
  <si>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</si>
  <si>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</si>
  <si>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</si>
  <si>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</si>
  <si>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</si>
  <si>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</si>
  <si>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</si>
  <si>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</si>
  <si>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</si>
  <si>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</si>
  <si>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</si>
  <si>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</si>
  <si>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</si>
  <si>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</si>
  <si>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</si>
  <si>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</si>
  <si>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</si>
  <si>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</si>
  <si>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</si>
  <si>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</si>
  <si>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</si>
  <si>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</si>
  <si>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</si>
  <si>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</si>
  <si>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</si>
  <si>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</si>
  <si>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</si>
  <si>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</si>
  <si>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</si>
  <si>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</si>
  <si>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</si>
  <si>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</si>
  <si>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</si>
  <si>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</si>
  <si>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</si>
  <si>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</si>
  <si>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</si>
  <si>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</si>
  <si>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</si>
  <si>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</si>
  <si>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</si>
  <si>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</si>
  <si>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</si>
  <si>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</si>
  <si>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</si>
  <si>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</si>
  <si>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</si>
  <si>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</si>
  <si>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</si>
  <si>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</si>
  <si>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</si>
  <si>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</si>
  <si>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</si>
  <si>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</si>
  <si>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</si>
  <si>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</si>
  <si>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</si>
  <si>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</si>
  <si>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</si>
  <si>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</si>
  <si>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</si>
  <si>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</si>
  <si>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</si>
  <si>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</si>
  <si>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</si>
  <si>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</si>
  <si>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</si>
  <si>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</si>
  <si>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</si>
  <si>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</si>
  <si>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</si>
  <si>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</si>
  <si>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</si>
  <si>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</si>
  <si>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</si>
  <si>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</si>
  <si>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</si>
  <si>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</si>
  <si>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</si>
  <si>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</si>
  <si>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</si>
  <si>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</si>
  <si>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</si>
  <si>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</si>
  <si>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</si>
  <si>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</si>
  <si>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</si>
  <si>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</si>
  <si>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</si>
  <si>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</si>
  <si>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</si>
  <si>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</si>
  <si>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</si>
  <si>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</si>
  <si>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</si>
  <si>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</si>
  <si>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</si>
  <si>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</si>
  <si>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</si>
  <si>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</si>
  <si>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</si>
  <si>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</si>
  <si>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</si>
  <si>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</si>
  <si>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</si>
  <si>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</si>
  <si>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</si>
  <si>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</si>
  <si>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</si>
  <si>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</si>
  <si>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</si>
  <si>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</si>
  <si>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</si>
  <si>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</si>
  <si>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</si>
  <si>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</si>
  <si>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</si>
  <si>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</si>
  <si>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</si>
  <si>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</si>
  <si>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</si>
  <si>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</si>
  <si>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</si>
  <si>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</si>
  <si>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</si>
  <si>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</si>
  <si>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</si>
  <si>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</si>
  <si>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</si>
  <si>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</si>
  <si>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</si>
  <si>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</si>
  <si>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</si>
  <si>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</si>
  <si>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</si>
  <si>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</si>
  <si>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</si>
  <si>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</si>
  <si>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</si>
  <si>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</si>
  <si>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</si>
  <si>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</si>
  <si>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</si>
  <si>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</si>
  <si>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</si>
  <si>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</si>
  <si>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</si>
  <si>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</si>
  <si>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</si>
  <si>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</si>
  <si>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</si>
  <si>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</si>
  <si>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</si>
  <si>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</si>
  <si>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</si>
  <si>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</si>
  <si>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</si>
  <si>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</si>
  <si>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</si>
  <si>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</si>
  <si>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</si>
  <si>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</si>
  <si>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</si>
  <si>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</si>
  <si>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</si>
  <si>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</si>
  <si>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</si>
  <si>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</si>
  <si>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</si>
  <si>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</si>
  <si>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</si>
  <si>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</si>
  <si>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</si>
  <si>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</si>
  <si>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</si>
  <si>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</si>
  <si>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</si>
  <si>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</si>
  <si>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</si>
  <si>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</si>
  <si>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</si>
  <si>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</si>
  <si>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</si>
  <si>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</si>
  <si>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</si>
  <si>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</si>
  <si>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</si>
  <si>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</si>
  <si>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</si>
  <si>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</si>
  <si>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</si>
  <si>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</si>
  <si>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</si>
  <si>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</si>
  <si>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</si>
  <si>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</si>
  <si>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</si>
  <si>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</si>
  <si>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</si>
  <si>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</si>
  <si>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</si>
  <si>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</si>
  <si>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</si>
  <si>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</si>
  <si>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</si>
  <si>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</si>
  <si>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</si>
  <si>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</si>
  <si>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</si>
  <si>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</si>
  <si>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</si>
  <si>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</si>
  <si>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</si>
  <si>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</si>
  <si>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</si>
  <si>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</si>
  <si>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</si>
  <si>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</si>
  <si>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</si>
  <si>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</si>
  <si>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</si>
  <si>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</si>
  <si>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</si>
  <si>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</si>
  <si>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</si>
  <si>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</si>
  <si>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</si>
  <si>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</si>
  <si>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</si>
  <si>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</si>
  <si>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</si>
  <si>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</si>
  <si>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</si>
  <si>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</si>
  <si>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</si>
  <si>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</si>
  <si>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</si>
  <si>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</si>
  <si>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</si>
  <si>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</si>
  <si>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</si>
  <si>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</si>
  <si>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</si>
  <si>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</si>
  <si>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</si>
  <si>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</si>
  <si>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</si>
  <si>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</si>
  <si>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</si>
  <si>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</si>
  <si>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</si>
  <si>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</si>
  <si>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</si>
  <si>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</si>
  <si>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</si>
  <si>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</si>
  <si>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</si>
  <si>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</si>
  <si>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</si>
  <si>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</si>
  <si>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</si>
  <si>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</si>
  <si>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</si>
  <si>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</si>
  <si>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</si>
  <si>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</si>
  <si>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</si>
  <si>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</si>
  <si>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</si>
  <si>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</si>
  <si>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</si>
  <si>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</si>
  <si>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</si>
  <si>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</si>
  <si>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</si>
  <si>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</si>
  <si>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</si>
  <si>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</si>
  <si>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</si>
  <si>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</si>
  <si>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</si>
  <si>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</si>
  <si>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</si>
  <si>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</si>
  <si>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</si>
  <si>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</si>
  <si>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</si>
  <si>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</si>
  <si>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</si>
  <si>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</si>
  <si>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</si>
  <si>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</si>
  <si>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</si>
  <si>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</si>
  <si>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</si>
  <si>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</si>
  <si>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</si>
  <si>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</si>
  <si>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</si>
  <si>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</si>
  <si>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</si>
  <si>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</si>
  <si>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</si>
  <si>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</si>
  <si>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</si>
  <si>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</si>
  <si>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</si>
  <si>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</si>
  <si>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</si>
  <si>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</si>
  <si>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</si>
  <si>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</si>
  <si>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</si>
  <si>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</si>
  <si>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</si>
  <si>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</si>
  <si>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</si>
  <si>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</si>
  <si>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</si>
  <si>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</si>
  <si>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</si>
  <si>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</si>
  <si>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</si>
  <si>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</si>
  <si>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</si>
  <si>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</si>
  <si>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</si>
  <si>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</si>
  <si>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</si>
  <si>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</si>
  <si>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</si>
  <si>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</si>
  <si>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</si>
  <si>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</si>
  <si>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</si>
  <si>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</si>
  <si>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</si>
  <si>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</si>
  <si>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</si>
  <si>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</si>
  <si>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</si>
  <si>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</si>
  <si>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</si>
  <si>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</si>
  <si>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</si>
  <si>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</si>
  <si>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</si>
  <si>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</si>
  <si>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</si>
  <si>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</si>
  <si>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</si>
  <si>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</si>
  <si>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</si>
  <si>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</si>
  <si>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</si>
  <si>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</si>
  <si>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</si>
  <si>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</si>
  <si>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</si>
  <si>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</si>
  <si>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</si>
  <si>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</si>
  <si>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</si>
  <si>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</si>
  <si>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</si>
  <si>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</si>
  <si>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</si>
  <si>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</si>
  <si>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</si>
  <si>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</si>
  <si>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</si>
  <si>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</si>
  <si>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</si>
  <si>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</si>
  <si>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</si>
  <si>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</si>
  <si>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</si>
  <si>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</si>
  <si>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</si>
  <si>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</si>
  <si>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</si>
  <si>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</si>
  <si>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</si>
  <si>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</si>
  <si>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</si>
  <si>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</si>
  <si>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</si>
  <si>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</si>
  <si>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</si>
  <si>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</si>
  <si>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</si>
  <si>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</si>
  <si>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</si>
  <si>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</si>
  <si>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</si>
  <si>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</si>
  <si>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</si>
  <si>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</si>
  <si>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</si>
  <si>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</si>
  <si>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</si>
  <si>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</si>
  <si>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</si>
  <si>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</si>
  <si>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</si>
  <si>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</si>
  <si>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</si>
  <si>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</si>
  <si>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</si>
  <si>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</si>
  <si>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</si>
  <si>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</si>
  <si>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</si>
  <si>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</si>
  <si>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</si>
  <si>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</si>
  <si>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</si>
  <si>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</si>
  <si>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</si>
  <si>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</si>
  <si>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</si>
  <si>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</si>
  <si>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</si>
  <si>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</si>
  <si>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</si>
  <si>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</si>
  <si>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</si>
  <si>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</si>
  <si>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</si>
  <si>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</si>
  <si>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</si>
  <si>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</si>
  <si>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</si>
  <si>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</si>
  <si>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</si>
  <si>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</si>
  <si>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</si>
  <si>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</si>
  <si>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</si>
  <si>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</si>
  <si>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</si>
  <si>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</si>
  <si>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</si>
  <si>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</si>
  <si>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</si>
  <si>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</si>
  <si>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</si>
  <si>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</si>
  <si>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</si>
  <si>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</si>
  <si>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</si>
  <si>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</si>
  <si>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</si>
  <si>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</si>
  <si>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</si>
  <si>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</si>
  <si>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</si>
  <si>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</si>
  <si>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</si>
  <si>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</si>
  <si>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</si>
  <si>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</si>
  <si>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</si>
  <si>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</si>
  <si>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</si>
  <si>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</si>
  <si>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</si>
  <si>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</si>
  <si>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</si>
  <si>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</si>
  <si>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</si>
  <si>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</si>
  <si>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</si>
  <si>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</si>
  <si>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</si>
  <si>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</si>
  <si>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</si>
  <si>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</si>
  <si>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</si>
  <si>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</si>
  <si>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</si>
  <si>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</si>
  <si>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</si>
  <si>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</si>
  <si>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</si>
  <si>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</si>
  <si>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</si>
  <si>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</si>
  <si>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</si>
  <si>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</si>
  <si>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</si>
  <si>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</si>
  <si>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</si>
  <si>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</si>
  <si>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</si>
  <si>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</si>
  <si>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</si>
  <si>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</si>
  <si>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</si>
  <si>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</si>
  <si>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</si>
  <si>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</si>
  <si>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</si>
  <si>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</si>
  <si>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</si>
  <si>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</si>
  <si>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</si>
  <si>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</si>
  <si>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</si>
  <si>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</si>
  <si>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</si>
  <si>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</si>
  <si>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</si>
  <si>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</si>
  <si>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</si>
  <si>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</si>
  <si>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</si>
  <si>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</si>
  <si>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</si>
  <si>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</si>
  <si>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</si>
  <si>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</si>
  <si>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</si>
  <si>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</si>
  <si>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</si>
  <si>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</si>
  <si>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</si>
  <si>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</si>
  <si>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</si>
  <si>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</si>
  <si>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</si>
  <si>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</si>
  <si>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</si>
  <si>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</si>
  <si>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</si>
  <si>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</si>
  <si>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</si>
  <si>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</si>
  <si>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</si>
  <si>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</si>
  <si>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</si>
  <si>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</si>
  <si>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</si>
  <si>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</si>
  <si>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</si>
  <si>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</si>
  <si>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</si>
  <si>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</si>
  <si>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</si>
  <si>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</si>
  <si>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</si>
  <si>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</si>
  <si>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</si>
  <si>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</si>
  <si>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</si>
  <si>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</si>
  <si>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</si>
  <si>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</si>
  <si>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</si>
  <si>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</si>
  <si>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</si>
  <si>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</si>
  <si>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</si>
  <si>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</si>
  <si>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</si>
  <si>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</si>
  <si>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</si>
  <si>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</si>
  <si>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</si>
  <si>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</si>
  <si>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</si>
  <si>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</si>
  <si>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</si>
  <si>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</si>
  <si>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</si>
  <si>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</si>
  <si>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</si>
  <si>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</si>
  <si>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</si>
  <si>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</si>
  <si>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</si>
  <si>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</si>
  <si>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</si>
  <si>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</si>
  <si>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</si>
  <si>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</si>
  <si>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</si>
  <si>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</si>
  <si>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</si>
  <si>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</si>
  <si>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</si>
  <si>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</si>
  <si>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</si>
  <si>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</si>
  <si>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</si>
  <si>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</si>
  <si>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</si>
  <si>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</si>
  <si>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</si>
  <si>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</si>
  <si>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</si>
  <si>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</si>
  <si>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</si>
  <si>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</si>
  <si>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</si>
  <si>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</si>
  <si>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</si>
  <si>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</si>
  <si>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</si>
  <si>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</si>
  <si>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</si>
  <si>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</si>
  <si>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</si>
  <si>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</si>
  <si>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</si>
  <si>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</si>
  <si>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</si>
  <si>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</si>
  <si>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</si>
  <si>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</si>
  <si>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</si>
  <si>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</si>
  <si>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</si>
  <si>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</si>
  <si>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</si>
  <si>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</si>
  <si>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</si>
  <si>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</si>
  <si>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</si>
  <si>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</si>
  <si>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</si>
  <si>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</si>
  <si>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</si>
  <si>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</si>
  <si>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</si>
  <si>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</si>
  <si>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</si>
  <si>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</si>
  <si>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</si>
  <si>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</si>
  <si>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</si>
  <si>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</si>
  <si>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</si>
  <si>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</si>
  <si>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</si>
  <si>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</si>
  <si>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</si>
  <si>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</si>
  <si>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</si>
  <si>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</si>
  <si>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</si>
  <si>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</si>
  <si>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</si>
  <si>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</si>
  <si>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</si>
  <si>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</si>
  <si>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</si>
  <si>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</si>
  <si>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</si>
  <si>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</si>
  <si>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</si>
  <si>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</si>
  <si>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</si>
  <si>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</si>
  <si>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</si>
  <si>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</si>
  <si>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</si>
  <si>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</si>
  <si>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</si>
  <si>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</si>
  <si>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</si>
  <si>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</si>
  <si>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</si>
  <si>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</si>
  <si>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</si>
  <si>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</si>
  <si>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</si>
  <si>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</si>
  <si>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</si>
  <si>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</si>
  <si>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</si>
  <si>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</si>
  <si>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</si>
  <si>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</si>
  <si>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</si>
  <si>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</si>
  <si>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</si>
  <si>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</si>
  <si>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</si>
  <si>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</si>
  <si>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</si>
  <si>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</si>
  <si>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</si>
  <si>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</si>
  <si>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</si>
  <si>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</si>
  <si>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</si>
  <si>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</si>
  <si>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</si>
  <si>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</si>
  <si>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</si>
  <si>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</si>
  <si>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</si>
  <si>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</si>
  <si>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</si>
  <si>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</si>
  <si>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</si>
  <si>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</si>
  <si>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</si>
  <si>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</si>
  <si>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</si>
  <si>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</si>
  <si>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</si>
  <si>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</si>
  <si>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</si>
  <si>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</si>
  <si>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</si>
  <si>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</si>
  <si>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</si>
  <si>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</si>
  <si>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</si>
  <si>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</si>
  <si>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</si>
  <si>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</si>
  <si>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</si>
  <si>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</si>
  <si>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</si>
  <si>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</si>
  <si>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</si>
  <si>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</si>
  <si>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</si>
  <si>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</si>
  <si>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</si>
  <si>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</si>
  <si>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</si>
  <si>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</si>
  <si>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</si>
  <si>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</si>
  <si>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</si>
  <si>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</si>
  <si>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</si>
  <si>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</si>
  <si>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</si>
  <si>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</si>
  <si>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</si>
  <si>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</si>
  <si>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</si>
  <si>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</si>
  <si>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</si>
  <si>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</si>
  <si>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</si>
  <si>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</si>
  <si>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</si>
  <si>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</si>
  <si>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</si>
  <si>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</si>
  <si>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</si>
  <si>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</si>
  <si>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</si>
  <si>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</si>
  <si>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</si>
  <si>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</si>
  <si>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</si>
  <si>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</si>
  <si>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</si>
  <si>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</si>
  <si>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</si>
  <si>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</si>
  <si>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</si>
  <si>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</si>
  <si>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</si>
  <si>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</si>
  <si>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</si>
  <si>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</si>
  <si>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</si>
  <si>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</si>
  <si>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</si>
  <si>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</si>
  <si>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</si>
  <si>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</si>
  <si>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</si>
  <si>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</si>
  <si>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</si>
  <si>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</si>
  <si>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</si>
  <si>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</si>
  <si>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</si>
  <si>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</si>
  <si>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</si>
  <si>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</si>
  <si>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</si>
  <si>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</si>
  <si>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</si>
  <si>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</si>
  <si>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</si>
  <si>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</si>
  <si>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</si>
  <si>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</si>
  <si>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</si>
  <si>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</si>
  <si>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</si>
  <si>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</si>
  <si>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</si>
  <si>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</si>
  <si>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</si>
  <si>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</si>
  <si>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</si>
  <si>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</si>
  <si>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</si>
  <si>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</si>
  <si>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</si>
  <si>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</si>
  <si>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</si>
  <si>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</si>
  <si>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</si>
  <si>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</si>
  <si>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</si>
  <si>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</si>
  <si>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</si>
  <si>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</si>
  <si>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</si>
  <si>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</si>
  <si>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</si>
  <si>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</si>
  <si>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</si>
  <si>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</si>
  <si>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</si>
  <si>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</si>
  <si>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</si>
  <si>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</si>
  <si>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</si>
  <si>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</si>
  <si>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</si>
  <si>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</si>
  <si>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</si>
  <si>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</si>
  <si>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</si>
  <si>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</si>
  <si>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</si>
  <si>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</si>
  <si>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</si>
  <si>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</si>
  <si>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</si>
  <si>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</si>
  <si>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</si>
  <si>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</si>
  <si>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</si>
  <si>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</si>
  <si>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</si>
  <si>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</si>
  <si>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</si>
  <si>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</si>
  <si>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</si>
  <si>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</si>
  <si>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</si>
  <si>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</si>
  <si>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</si>
  <si>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</si>
  <si>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</si>
  <si>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</si>
  <si>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</si>
  <si>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</si>
  <si>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</si>
  <si>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</si>
  <si>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</si>
  <si>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</si>
  <si>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</si>
  <si>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</si>
  <si>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</si>
  <si>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</si>
  <si>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</si>
  <si>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</si>
  <si>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</si>
  <si>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</si>
  <si>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</si>
  <si>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</si>
  <si>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</si>
  <si>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</si>
  <si>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</si>
  <si>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</si>
  <si>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</si>
  <si>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</si>
  <si>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</si>
  <si>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</si>
  <si>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</si>
  <si>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</si>
  <si>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</si>
  <si>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</si>
  <si>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</si>
  <si>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</si>
  <si>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</si>
  <si>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</si>
  <si>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</si>
  <si>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</si>
  <si>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</si>
  <si>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</si>
  <si>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</si>
  <si>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</si>
  <si>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</si>
  <si>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</si>
  <si>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</si>
  <si>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</si>
  <si>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</si>
  <si>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</si>
  <si>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</si>
  <si>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</si>
  <si>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</si>
  <si>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</si>
  <si>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</si>
  <si>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</si>
  <si>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</si>
  <si>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</si>
  <si>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</si>
  <si>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</si>
  <si>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</si>
  <si>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</si>
  <si>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</si>
  <si>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</si>
  <si>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</si>
  <si>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</si>
  <si>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</si>
  <si>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</si>
  <si>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</si>
  <si>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</si>
  <si>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</si>
  <si>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</si>
  <si>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</si>
  <si>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</si>
  <si>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</si>
  <si>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</si>
  <si>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</si>
  <si>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</si>
  <si>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</si>
  <si>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</si>
  <si>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</si>
  <si>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</si>
  <si>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</si>
  <si>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</si>
  <si>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</si>
  <si>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</si>
  <si>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</si>
  <si>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</si>
  <si>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</si>
  <si>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</si>
  <si>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</si>
  <si>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</si>
  <si>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</si>
  <si>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</si>
  <si>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</si>
  <si>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</si>
  <si>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</si>
  <si>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</si>
  <si>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</si>
  <si>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</si>
  <si>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</si>
  <si>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</si>
  <si>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</si>
  <si>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</si>
  <si>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</si>
  <si>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</si>
  <si>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</si>
  <si>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</si>
  <si>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</si>
  <si>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</si>
  <si>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</si>
  <si>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</si>
  <si>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</si>
  <si>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</si>
  <si>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</si>
  <si>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</si>
  <si>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</si>
  <si>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</si>
  <si>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</si>
  <si>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</si>
  <si>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</si>
  <si>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</si>
  <si>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</si>
  <si>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</si>
  <si>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</si>
  <si>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</si>
  <si>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</si>
  <si>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</si>
  <si>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</si>
  <si>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</si>
  <si>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</si>
  <si>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</si>
  <si>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</si>
  <si>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</si>
  <si>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</si>
  <si>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</si>
  <si>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</si>
  <si>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</si>
  <si>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</si>
  <si>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</si>
  <si>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</si>
  <si>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</si>
  <si>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</si>
  <si>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</si>
  <si>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</si>
  <si>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</si>
  <si>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</si>
  <si>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</si>
  <si>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</si>
  <si>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</si>
  <si>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</si>
  <si>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</si>
  <si>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</si>
  <si>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</si>
  <si>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</si>
  <si>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</si>
  <si>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</si>
  <si>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</si>
  <si>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</si>
  <si>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</si>
  <si>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</si>
  <si>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</si>
  <si>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</si>
  <si>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</si>
  <si>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</si>
  <si>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</si>
  <si>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</si>
  <si>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</si>
  <si>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</si>
  <si>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</si>
  <si>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</si>
  <si>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</si>
  <si>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</si>
  <si>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</si>
  <si>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</si>
  <si>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</si>
  <si>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</si>
  <si>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</si>
  <si>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</si>
  <si>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</si>
  <si>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</si>
  <si>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</si>
  <si>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</si>
  <si>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</si>
  <si>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</si>
  <si>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</si>
  <si>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</si>
  <si>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</si>
  <si>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</si>
  <si>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</si>
  <si>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</si>
  <si>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</si>
  <si>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</si>
  <si>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</si>
  <si>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</si>
  <si>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</si>
  <si>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</si>
  <si>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</si>
  <si>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</si>
  <si>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</si>
  <si>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</si>
  <si>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</si>
  <si>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</si>
  <si>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</si>
  <si>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</si>
  <si>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</si>
  <si>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</si>
  <si>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</si>
  <si>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</si>
  <si>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</si>
  <si>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</si>
  <si>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</si>
  <si>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</si>
  <si>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</si>
  <si>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</si>
  <si>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</si>
  <si>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</si>
  <si>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</si>
  <si>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</si>
  <si>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</si>
  <si>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</si>
  <si>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</si>
  <si>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</si>
  <si>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</si>
  <si>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</si>
  <si>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</si>
  <si>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</si>
  <si>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</si>
  <si>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</si>
  <si>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</si>
  <si>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</si>
  <si>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</si>
  <si>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</si>
  <si>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</si>
  <si>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</si>
  <si>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</si>
  <si>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</si>
  <si>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</si>
  <si>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</si>
  <si>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</si>
  <si>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</si>
  <si>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</si>
  <si>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</si>
  <si>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</si>
  <si>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</si>
  <si>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</si>
  <si>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</si>
  <si>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</si>
  <si>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</si>
  <si>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</si>
  <si>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</si>
  <si>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</si>
  <si>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</si>
  <si>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</si>
  <si>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</si>
  <si>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</si>
  <si>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</si>
  <si>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</si>
  <si>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</si>
  <si>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</si>
  <si>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</si>
  <si>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</si>
  <si>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</si>
  <si>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</si>
  <si>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</si>
  <si>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</si>
  <si>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</si>
  <si>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</si>
  <si>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</si>
  <si>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</si>
  <si>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</si>
  <si>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</si>
  <si>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</si>
  <si>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</si>
  <si>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</si>
  <si>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</si>
  <si>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</si>
  <si>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</si>
  <si>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</si>
  <si>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</si>
  <si>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</si>
  <si>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</si>
  <si>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</si>
  <si>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</si>
  <si>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</si>
  <si>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</si>
  <si>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</si>
  <si>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</si>
  <si>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</si>
  <si>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</si>
  <si>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</si>
  <si>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</si>
  <si>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</si>
  <si>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</si>
  <si>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</si>
  <si>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</si>
  <si>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</si>
  <si>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</si>
  <si>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</si>
  <si>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</si>
  <si>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</si>
  <si>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</si>
  <si>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</si>
  <si>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</si>
  <si>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</si>
  <si>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</si>
  <si>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</si>
  <si>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</si>
  <si>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</si>
  <si>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</si>
  <si>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</si>
  <si>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</si>
  <si>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</si>
  <si>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</si>
  <si>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</si>
  <si>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</si>
  <si>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</si>
  <si>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</si>
  <si>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</si>
  <si>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</si>
  <si>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</si>
  <si>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</si>
  <si>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</si>
  <si>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</si>
  <si>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</si>
  <si>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</si>
  <si>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</si>
  <si>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</si>
  <si>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</si>
  <si>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</si>
  <si>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</si>
  <si>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</si>
  <si>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</si>
  <si>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</si>
  <si>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</si>
  <si>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</si>
  <si>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</si>
  <si>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</si>
  <si>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</si>
  <si>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</si>
  <si>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</si>
  <si>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</si>
  <si>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</si>
  <si>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</si>
  <si>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</si>
  <si>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</si>
  <si>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</si>
  <si>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</si>
  <si>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</si>
  <si>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</si>
  <si>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</si>
  <si>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</si>
  <si>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</si>
  <si>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</si>
  <si>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</si>
  <si>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</si>
  <si>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</si>
  <si>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</si>
  <si>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</si>
  <si>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</si>
  <si>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</si>
  <si>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</si>
  <si>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</si>
  <si>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</si>
  <si>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</si>
  <si>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</si>
  <si>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</si>
  <si>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</si>
  <si>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</si>
  <si>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</si>
  <si>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</si>
  <si>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</si>
  <si>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</si>
  <si>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</si>
  <si>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</si>
  <si>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</si>
  <si>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</si>
  <si>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</si>
  <si>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</si>
  <si>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</si>
  <si>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</si>
  <si>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</si>
  <si>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</si>
  <si>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</si>
  <si>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</si>
  <si>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</si>
  <si>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</si>
  <si>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</si>
  <si>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</si>
  <si>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</si>
  <si>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</si>
  <si>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</si>
  <si>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</si>
  <si>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</si>
  <si>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</si>
  <si>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</si>
  <si>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</si>
  <si>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</si>
  <si>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</si>
  <si>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</si>
  <si>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</si>
  <si>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</si>
  <si>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</si>
  <si>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</si>
  <si>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</si>
  <si>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</si>
  <si>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</si>
  <si>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</si>
  <si>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</si>
  <si>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</si>
  <si>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</si>
  <si>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</si>
  <si>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</si>
  <si>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</si>
  <si>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</si>
  <si>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</si>
  <si>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</si>
  <si>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</si>
  <si>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</si>
  <si>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</si>
  <si>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</si>
  <si>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</si>
  <si>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</si>
  <si>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</si>
  <si>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</si>
  <si>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</si>
  <si>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</si>
  <si>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</si>
  <si>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</si>
  <si>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</si>
  <si>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</si>
  <si>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</si>
  <si>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</si>
  <si>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</si>
  <si>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</si>
  <si>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</si>
  <si>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</si>
  <si>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</si>
  <si>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</si>
  <si>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</si>
  <si>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</si>
  <si>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</si>
  <si>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</si>
  <si>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</si>
  <si>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</si>
  <si>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</si>
  <si>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</si>
  <si>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</si>
  <si>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</si>
  <si>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</si>
  <si>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</si>
  <si>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</si>
  <si>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</si>
  <si>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</si>
  <si>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</si>
  <si>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</si>
  <si>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</si>
  <si>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</si>
  <si>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</si>
  <si>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</si>
  <si>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</si>
  <si>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</si>
  <si>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</si>
  <si>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</si>
  <si>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</si>
  <si>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</si>
  <si>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</si>
  <si>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</si>
  <si>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</si>
  <si>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</si>
  <si>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</si>
  <si>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</si>
  <si>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</si>
  <si>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</si>
  <si>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</si>
  <si>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</si>
  <si>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</si>
  <si>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</si>
  <si>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</si>
  <si>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</si>
  <si>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</si>
  <si>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</si>
  <si>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</si>
  <si>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</si>
  <si>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</si>
  <si>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</si>
  <si>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</si>
  <si>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</si>
  <si>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</si>
  <si>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</si>
  <si>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</si>
  <si>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</si>
  <si>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</si>
  <si>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</si>
  <si>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</si>
  <si>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</si>
  <si>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</si>
  <si>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</si>
  <si>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</si>
  <si>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</si>
  <si>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</si>
  <si>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</si>
  <si>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</si>
  <si>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</si>
  <si>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</si>
  <si>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</si>
  <si>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</si>
  <si>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</si>
  <si>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</si>
  <si>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</si>
  <si>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</si>
  <si>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</si>
  <si>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</si>
  <si>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</si>
  <si>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</si>
  <si>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</si>
  <si>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</si>
  <si>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</si>
  <si>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</si>
  <si>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</si>
  <si>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</si>
  <si>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</si>
  <si>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</si>
  <si>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</si>
  <si>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</si>
  <si>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</si>
  <si>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</si>
  <si>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</si>
  <si>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</si>
  <si>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</si>
  <si>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</si>
  <si>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</si>
  <si>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</si>
  <si>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</si>
  <si>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</si>
  <si>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</si>
  <si>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</si>
  <si>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</si>
  <si>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</si>
  <si>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</si>
  <si>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</si>
  <si>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</si>
  <si>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</si>
  <si>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</si>
  <si>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</si>
  <si>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</si>
  <si>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</si>
  <si>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</si>
  <si>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</si>
  <si>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</si>
  <si>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</si>
  <si>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</si>
  <si>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</si>
  <si>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</si>
  <si>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</si>
  <si>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</si>
  <si>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</si>
  <si>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</si>
  <si>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</si>
  <si>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</si>
  <si>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</si>
  <si>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</si>
  <si>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</si>
  <si>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</si>
  <si>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</si>
  <si>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</si>
  <si>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</si>
  <si>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</si>
  <si>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</si>
  <si>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</si>
  <si>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</si>
  <si>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</si>
  <si>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</si>
  <si>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</si>
  <si>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</si>
  <si>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</si>
  <si>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</si>
  <si>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</si>
  <si>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</si>
  <si>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</si>
  <si>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</si>
  <si>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</si>
  <si>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</si>
  <si>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</si>
  <si>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</si>
  <si>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</si>
  <si>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</si>
  <si>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</si>
  <si>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</si>
  <si>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</si>
  <si>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</si>
  <si>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</si>
  <si>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</si>
  <si>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</si>
  <si>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</si>
  <si>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</si>
  <si>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</si>
  <si>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</si>
  <si>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</si>
  <si>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</si>
  <si>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</si>
  <si>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</si>
  <si>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</si>
  <si>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</si>
  <si>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</si>
  <si>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</si>
  <si>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</si>
  <si>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</si>
  <si>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</si>
  <si>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</si>
  <si>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</si>
  <si>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</si>
  <si>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</si>
  <si>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</si>
  <si>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</si>
  <si>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</si>
  <si>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</si>
  <si>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</si>
  <si>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</si>
  <si>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</si>
  <si>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</si>
  <si>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</si>
  <si>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</si>
  <si>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</si>
  <si>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</si>
  <si>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</si>
  <si>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</si>
  <si>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</si>
  <si>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</si>
  <si>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</si>
  <si>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</si>
  <si>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</si>
  <si>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</si>
  <si>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</si>
  <si>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</si>
  <si>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</si>
  <si>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</si>
  <si>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</si>
  <si>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</si>
  <si>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</si>
  <si>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</si>
  <si>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</si>
  <si>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</si>
  <si>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</si>
  <si>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</si>
  <si>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</si>
  <si>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</si>
  <si>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</si>
  <si>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</si>
  <si>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</si>
  <si>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</si>
  <si>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</si>
  <si>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</si>
  <si>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</si>
  <si>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</si>
  <si>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</si>
  <si>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</si>
  <si>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</si>
  <si>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</si>
  <si>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</si>
  <si>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</si>
  <si>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</si>
  <si>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</si>
  <si>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</si>
  <si>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</si>
  <si>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</si>
  <si>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</si>
  <si>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</si>
  <si>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</si>
  <si>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</si>
  <si>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</si>
  <si>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</si>
  <si>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</si>
  <si>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</si>
  <si>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</si>
  <si>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</si>
  <si>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</si>
  <si>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</si>
  <si>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</si>
  <si>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</si>
  <si>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</si>
  <si>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</si>
  <si>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</si>
  <si>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</si>
  <si>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</si>
  <si>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</si>
  <si>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</si>
  <si>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</si>
  <si>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</si>
  <si>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</si>
  <si>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</si>
  <si>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</si>
  <si>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</si>
  <si>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</si>
  <si>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</si>
  <si>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</si>
  <si>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</si>
  <si>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</si>
  <si>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</si>
  <si>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</si>
  <si>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</si>
  <si>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</si>
  <si>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</si>
  <si>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</si>
  <si>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</si>
  <si>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</si>
  <si>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</si>
  <si>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</si>
  <si>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</si>
  <si>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</si>
  <si>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</si>
  <si>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</si>
  <si>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</si>
  <si>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</si>
  <si>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</si>
  <si>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</si>
  <si>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</si>
  <si>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</si>
  <si>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</si>
  <si>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</si>
  <si>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</si>
  <si>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</si>
  <si>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</si>
  <si>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</si>
  <si>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</si>
  <si>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</si>
  <si>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</si>
  <si>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</si>
  <si>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</si>
  <si>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</si>
  <si>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</si>
  <si>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</si>
  <si>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</si>
  <si>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</si>
  <si>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</si>
  <si>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</si>
  <si>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</si>
  <si>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</si>
  <si>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</si>
  <si>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</si>
  <si>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</si>
  <si>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</si>
  <si>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</si>
  <si>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</si>
  <si>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</si>
  <si>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</si>
  <si>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</si>
  <si>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</si>
  <si>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</si>
  <si>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</si>
  <si>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</si>
  <si>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</si>
  <si>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</si>
  <si>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</si>
  <si>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</si>
  <si>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</si>
  <si>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</si>
  <si>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</si>
  <si>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</si>
  <si>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</si>
  <si>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</si>
  <si>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</si>
  <si>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</si>
  <si>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</si>
  <si>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</si>
  <si>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</si>
  <si>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</si>
  <si>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</si>
  <si>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</si>
  <si>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</si>
  <si>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</si>
  <si>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</si>
  <si>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</si>
  <si>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</si>
  <si>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</si>
  <si>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</si>
  <si>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</si>
  <si>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</si>
  <si>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</si>
  <si>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</si>
  <si>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</si>
  <si>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</si>
  <si>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</si>
  <si>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</si>
  <si>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</si>
  <si>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</si>
  <si>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</si>
  <si>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</si>
  <si>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</si>
  <si>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</si>
  <si>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</si>
  <si>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</si>
  <si>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</si>
  <si>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</si>
  <si>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</si>
  <si>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</si>
  <si>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</si>
  <si>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</si>
  <si>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</si>
  <si>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</si>
  <si>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</si>
  <si>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</si>
  <si>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</si>
  <si>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</si>
  <si>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</si>
  <si>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</si>
  <si>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</si>
  <si>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</si>
  <si>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</si>
  <si>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</si>
  <si>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</si>
  <si>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</si>
  <si>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</si>
  <si>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</si>
  <si>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</si>
  <si>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</si>
  <si>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</si>
  <si>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</si>
  <si>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</si>
  <si>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</si>
  <si>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</si>
  <si>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</si>
  <si>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</si>
  <si>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</si>
  <si>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</si>
  <si>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</si>
  <si>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</si>
  <si>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</si>
  <si>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</si>
  <si>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</si>
  <si>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</si>
  <si>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</si>
  <si>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</si>
  <si>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</si>
  <si>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</si>
  <si>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</si>
  <si>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</si>
  <si>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</si>
  <si>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</si>
  <si>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</si>
  <si>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</si>
  <si>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</si>
  <si>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</si>
  <si>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</si>
  <si>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</si>
  <si>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</si>
  <si>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</si>
  <si>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</si>
  <si>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</si>
  <si>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</si>
  <si>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</si>
  <si>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</si>
  <si>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</si>
  <si>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</si>
  <si>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</si>
  <si>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</si>
  <si>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</si>
  <si>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</si>
  <si>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</si>
  <si>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</si>
  <si>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</si>
  <si>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</si>
  <si>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</si>
  <si>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</si>
  <si>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</si>
  <si>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</si>
  <si>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</si>
  <si>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</si>
  <si>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</si>
  <si>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</si>
  <si>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</si>
  <si>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</si>
  <si>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</si>
  <si>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</si>
  <si>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</si>
  <si>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</si>
  <si>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</si>
  <si>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</si>
  <si>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</si>
  <si>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</si>
  <si>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</si>
  <si>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</si>
  <si>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</si>
  <si>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</si>
  <si>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</si>
  <si>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</si>
  <si>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</si>
  <si>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</si>
  <si>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</si>
  <si>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</si>
  <si>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</si>
  <si>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</si>
  <si>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</si>
  <si>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</si>
  <si>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</si>
  <si>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</si>
  <si>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</si>
  <si>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</si>
  <si>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</si>
  <si>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</si>
  <si>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</si>
  <si>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</si>
  <si>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</si>
  <si>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</si>
  <si>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</si>
  <si>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</si>
  <si>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</si>
  <si>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</si>
  <si>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</si>
  <si>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</si>
  <si>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</si>
  <si>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</si>
  <si>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</si>
  <si>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</si>
  <si>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</si>
  <si>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</si>
  <si>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</si>
  <si>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</si>
  <si>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</si>
  <si>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</si>
  <si>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</si>
  <si>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</si>
  <si>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</si>
  <si>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</si>
  <si>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</si>
  <si>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</si>
  <si>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</si>
  <si>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</si>
  <si>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</si>
  <si>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</si>
  <si>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</si>
  <si>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</si>
  <si>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</si>
  <si>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</si>
  <si>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</si>
  <si>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</si>
  <si>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</si>
  <si>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</si>
  <si>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</si>
  <si>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</si>
  <si>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</si>
  <si>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</si>
  <si>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</si>
  <si>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</si>
  <si>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</si>
  <si>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</si>
  <si>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</si>
  <si>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</si>
  <si>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</si>
  <si>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</si>
  <si>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</si>
  <si>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</si>
  <si>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</si>
  <si>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</si>
  <si>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</si>
  <si>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</si>
  <si>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</si>
  <si>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</si>
  <si>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</si>
  <si>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</si>
  <si>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</si>
  <si>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</si>
  <si>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</si>
  <si>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</si>
  <si>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</si>
  <si>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</si>
  <si>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</si>
  <si>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</si>
  <si>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</si>
  <si>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</si>
  <si>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</si>
  <si>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</si>
  <si>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</si>
  <si>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</si>
  <si>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</si>
  <si>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</si>
  <si>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</si>
  <si>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</si>
  <si>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</si>
  <si>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</si>
  <si>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</si>
  <si>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</si>
  <si>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</si>
  <si>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</si>
  <si>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</si>
  <si>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</si>
  <si>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</si>
  <si>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</si>
  <si>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</si>
  <si>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</si>
  <si>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</si>
  <si>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</si>
  <si>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</si>
  <si>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</si>
  <si>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</si>
  <si>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</si>
  <si>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</si>
  <si>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</si>
  <si>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</si>
  <si>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</si>
  <si>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</si>
  <si>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</si>
  <si>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</si>
  <si>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</si>
  <si>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</si>
  <si>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</si>
  <si>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</si>
  <si>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</si>
  <si>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</si>
  <si>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</si>
  <si>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</si>
  <si>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</si>
  <si>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</si>
  <si>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</si>
  <si>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</si>
  <si>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</si>
  <si>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</si>
  <si>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</si>
  <si>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</si>
  <si>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</si>
  <si>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</si>
  <si>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</si>
  <si>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</si>
  <si>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</si>
  <si>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</si>
  <si>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</si>
  <si>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</si>
  <si>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</si>
  <si>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</si>
  <si>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</si>
  <si>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</si>
  <si>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</si>
  <si>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</si>
  <si>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</si>
  <si>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</si>
  <si>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</si>
  <si>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</si>
  <si>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</si>
  <si>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</si>
  <si>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</si>
  <si>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</si>
  <si>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</si>
  <si>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</si>
  <si>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</si>
  <si>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</si>
  <si>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</si>
  <si>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</si>
  <si>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</si>
  <si>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</si>
  <si>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</si>
  <si>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</si>
  <si>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</si>
  <si>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</si>
  <si>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</si>
  <si>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</si>
  <si>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</si>
  <si>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</si>
  <si>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</si>
  <si>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</si>
  <si>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</si>
  <si>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</si>
  <si>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</si>
  <si>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</si>
  <si>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</si>
  <si>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</si>
  <si>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</si>
  <si>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</si>
  <si>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</si>
  <si>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</si>
  <si>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</si>
  <si>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</si>
  <si>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</si>
  <si>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</si>
  <si>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</si>
  <si>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</si>
  <si>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</si>
  <si>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</si>
  <si>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</si>
  <si>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</si>
  <si>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</si>
  <si>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</si>
  <si>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</si>
  <si>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</si>
  <si>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</si>
  <si>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</si>
  <si>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</si>
  <si>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</si>
  <si>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</si>
  <si>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</si>
  <si>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</si>
  <si>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</si>
  <si>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</si>
  <si>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</si>
  <si>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</si>
  <si>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</si>
  <si>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</si>
  <si>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</si>
  <si>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</si>
  <si>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</si>
  <si>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</si>
  <si>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</si>
  <si>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</si>
  <si>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</si>
  <si>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</si>
  <si>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</si>
  <si>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</si>
  <si>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</si>
  <si>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</si>
  <si>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</si>
  <si>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</si>
  <si>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</si>
  <si>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</si>
  <si>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</si>
  <si>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</si>
  <si>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</si>
  <si>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</si>
  <si>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</si>
  <si>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</si>
  <si>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</si>
  <si>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</si>
  <si>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</si>
  <si>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</si>
  <si>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</si>
  <si>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</si>
  <si>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</si>
  <si>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</si>
  <si>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</si>
  <si>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</si>
  <si>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</si>
  <si>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</si>
  <si>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</si>
  <si>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</si>
  <si>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</si>
  <si>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</si>
  <si>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</si>
  <si>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</si>
  <si>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</si>
  <si>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</si>
  <si>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</si>
  <si>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</si>
  <si>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</si>
  <si>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</si>
  <si>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</si>
  <si>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</si>
  <si>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</si>
  <si>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</si>
  <si>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</si>
  <si>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</si>
  <si>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</si>
  <si>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</si>
  <si>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</si>
  <si>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</si>
  <si>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</si>
  <si>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</si>
  <si>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</si>
  <si>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</si>
  <si>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</si>
  <si>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</si>
  <si>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</si>
  <si>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</si>
  <si>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</si>
  <si>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</si>
  <si>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</si>
  <si>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</si>
  <si>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</si>
  <si>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</si>
  <si>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</si>
  <si>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</si>
  <si>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</si>
  <si>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</si>
  <si>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</si>
  <si>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</si>
  <si>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</si>
  <si>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</si>
  <si>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</si>
  <si>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</si>
  <si>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</si>
  <si>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</si>
  <si>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</si>
  <si>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</si>
  <si>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</si>
  <si>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</si>
  <si>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</si>
  <si>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</si>
  <si>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</si>
  <si>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</si>
  <si>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</si>
  <si>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</si>
  <si>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</si>
  <si>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</si>
  <si>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</si>
  <si>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</si>
  <si>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</si>
  <si>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</si>
  <si>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</si>
  <si>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</si>
  <si>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</si>
  <si>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</si>
  <si>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</si>
  <si>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</si>
  <si>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</si>
  <si>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</si>
  <si>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</si>
  <si>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</si>
  <si>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</si>
  <si>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</si>
  <si>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</si>
  <si>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</si>
  <si>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</si>
  <si>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</si>
  <si>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</si>
  <si>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</si>
  <si>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</si>
  <si>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</si>
  <si>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</si>
  <si>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</si>
  <si>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</si>
  <si>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</si>
  <si>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</si>
  <si>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</si>
  <si>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</si>
  <si>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</si>
  <si>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</si>
  <si>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</si>
  <si>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</si>
  <si>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</si>
  <si>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</si>
  <si>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</si>
  <si>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</si>
  <si>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</si>
  <si>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</si>
  <si>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</si>
  <si>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</si>
  <si>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</si>
  <si>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</si>
  <si>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</si>
  <si>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</si>
  <si>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</si>
  <si>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</si>
  <si>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</si>
  <si>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</si>
  <si>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</si>
  <si>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</si>
  <si>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</si>
  <si>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</si>
  <si>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</si>
  <si>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</si>
  <si>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</si>
  <si>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</si>
  <si>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</si>
  <si>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</si>
  <si>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</si>
  <si>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</si>
  <si>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</si>
  <si>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</si>
  <si>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</si>
  <si>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</si>
  <si>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</si>
  <si>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</si>
  <si>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</si>
  <si>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</si>
  <si>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</si>
  <si>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</si>
  <si>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</si>
  <si>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</si>
  <si>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</si>
  <si>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</si>
  <si>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</si>
  <si>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</si>
  <si>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</si>
  <si>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</si>
  <si>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</si>
  <si>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</si>
  <si>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</si>
  <si>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</si>
  <si>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</si>
  <si>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</si>
  <si>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</si>
  <si>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</si>
  <si>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</si>
  <si>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</si>
  <si>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</si>
  <si>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</si>
  <si>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</si>
  <si>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</si>
  <si>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</si>
  <si>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</si>
  <si>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</si>
  <si>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</si>
  <si>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</si>
  <si>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</si>
  <si>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</si>
  <si>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</si>
  <si>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</si>
  <si>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</si>
  <si>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</si>
  <si>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</si>
  <si>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</si>
  <si>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</si>
  <si>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</si>
  <si>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</si>
  <si>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</si>
  <si>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</si>
  <si>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</si>
  <si>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</si>
  <si>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</si>
  <si>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</si>
  <si>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</si>
  <si>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</si>
  <si>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</si>
  <si>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</si>
  <si>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</si>
  <si>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</si>
  <si>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</si>
  <si>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</si>
  <si>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</si>
  <si>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</si>
  <si>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</si>
  <si>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</si>
  <si>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</si>
  <si>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</si>
  <si>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</si>
  <si>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</si>
  <si>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</si>
  <si>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</si>
  <si>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</si>
  <si>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</si>
  <si>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</si>
  <si>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</si>
  <si>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</si>
  <si>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</si>
  <si>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</si>
  <si>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</si>
  <si>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</si>
  <si>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</si>
  <si>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</si>
  <si>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</si>
  <si>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</si>
  <si>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</si>
  <si>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</si>
  <si>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</si>
  <si>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</si>
  <si>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</si>
  <si>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</si>
  <si>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</si>
  <si>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</si>
  <si>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</si>
  <si>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</si>
  <si>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</si>
  <si>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</si>
  <si>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</si>
  <si>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</si>
  <si>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</si>
  <si>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</si>
  <si>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</si>
  <si>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</si>
  <si>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</si>
  <si>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</si>
  <si>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</si>
  <si>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</si>
  <si>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</si>
  <si>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</si>
  <si>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</si>
  <si>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</si>
  <si>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</si>
  <si>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</si>
  <si>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</si>
  <si>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</si>
  <si>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</si>
  <si>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</si>
  <si>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</si>
  <si>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</si>
  <si>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</si>
  <si>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</si>
  <si>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</si>
  <si>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</si>
  <si>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</si>
  <si>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</si>
  <si>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</si>
  <si>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</si>
  <si>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</si>
  <si>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</si>
  <si>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</si>
  <si>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</si>
  <si>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</si>
  <si>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</si>
  <si>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</si>
  <si>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</si>
  <si>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</si>
  <si>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</si>
  <si>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</si>
  <si>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</si>
  <si>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</si>
  <si>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</si>
  <si>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</si>
  <si>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</si>
  <si>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</si>
  <si>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</si>
  <si>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</si>
  <si>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</si>
  <si>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</si>
  <si>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</si>
  <si>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</si>
  <si>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</si>
  <si>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</si>
  <si>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</si>
  <si>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</si>
  <si>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</si>
  <si>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</si>
  <si>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</si>
  <si>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</si>
  <si>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</si>
  <si>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</si>
  <si>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</si>
  <si>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</si>
  <si>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</si>
  <si>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</si>
  <si>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</si>
  <si>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</si>
  <si>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</si>
  <si>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</si>
  <si>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</si>
  <si>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</si>
  <si>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</si>
  <si>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</si>
  <si>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</si>
  <si>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</si>
  <si>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</si>
  <si>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</si>
  <si>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</si>
  <si>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</si>
  <si>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</si>
  <si>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</si>
  <si>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</si>
  <si>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</si>
  <si>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</si>
  <si>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</si>
  <si>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</si>
  <si>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</si>
  <si>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</si>
  <si>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</si>
  <si>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</si>
  <si>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</si>
  <si>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</si>
  <si>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</si>
  <si>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</si>
  <si>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</si>
  <si>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</si>
  <si>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</si>
  <si>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</si>
  <si>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</si>
  <si>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</si>
  <si>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</si>
  <si>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</si>
  <si>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</si>
  <si>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</si>
  <si>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</si>
  <si>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</si>
  <si>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</si>
  <si>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</si>
  <si>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</si>
  <si>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</si>
  <si>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</si>
  <si>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</si>
  <si>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</si>
  <si>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</si>
  <si>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</si>
  <si>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</si>
  <si>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</si>
  <si>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</si>
  <si>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</si>
  <si>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</si>
  <si>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</si>
  <si>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</si>
  <si>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</si>
  <si>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</si>
  <si>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</si>
  <si>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</si>
  <si>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</si>
  <si>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</si>
  <si>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</si>
  <si>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</si>
  <si>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</si>
  <si>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</si>
  <si>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</si>
  <si>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</si>
  <si>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</si>
  <si>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</si>
  <si>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</si>
  <si>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</si>
  <si>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</si>
  <si>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</si>
  <si>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</si>
  <si>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</si>
  <si>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</si>
  <si>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</si>
  <si>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</si>
  <si>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</si>
  <si>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</si>
  <si>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</si>
  <si>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</si>
  <si>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</si>
  <si>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</si>
  <si>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</si>
  <si>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</si>
  <si>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</si>
  <si>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</si>
  <si>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</si>
  <si>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</si>
  <si>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</si>
  <si>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</si>
  <si>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</si>
  <si>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</si>
  <si>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</si>
  <si>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</si>
  <si>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</si>
  <si>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</si>
  <si>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</si>
  <si>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</si>
  <si>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</si>
  <si>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</si>
  <si>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</si>
  <si>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</si>
  <si>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</si>
  <si>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</si>
  <si>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</si>
  <si>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</si>
  <si>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</si>
  <si>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</si>
  <si>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</si>
  <si>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</si>
  <si>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</si>
  <si>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</si>
  <si>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</si>
  <si>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</si>
  <si>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</si>
  <si>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</si>
  <si>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</si>
  <si>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</si>
  <si>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</si>
  <si>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</si>
  <si>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</si>
  <si>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</si>
  <si>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</si>
  <si>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</si>
  <si>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</si>
  <si>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</si>
  <si>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</si>
  <si>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</si>
  <si>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</si>
  <si>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</si>
  <si>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</si>
  <si>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</si>
  <si>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</si>
  <si>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</si>
  <si>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</si>
  <si>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</si>
  <si>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</si>
  <si>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</si>
  <si>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</si>
  <si>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</si>
  <si>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</si>
  <si>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</si>
  <si>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</si>
  <si>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</si>
  <si>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</si>
  <si>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</si>
  <si>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</si>
  <si>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</si>
  <si>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</si>
  <si>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</si>
  <si>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</si>
  <si>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</si>
  <si>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</si>
  <si>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</si>
  <si>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</si>
  <si>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</si>
  <si>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</si>
  <si>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</si>
  <si>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</si>
  <si>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</si>
  <si>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</si>
  <si>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</si>
  <si>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</si>
  <si>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</si>
  <si>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</si>
  <si>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</si>
  <si>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</si>
  <si>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</si>
  <si>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</si>
  <si>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</si>
  <si>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</si>
  <si>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</si>
  <si>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</si>
  <si>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</si>
  <si>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</si>
  <si>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</si>
  <si>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</si>
  <si>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</si>
  <si>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</si>
  <si>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</si>
  <si>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</si>
  <si>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</si>
  <si>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</si>
  <si>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</si>
  <si>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</si>
  <si>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</si>
  <si>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</si>
  <si>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</si>
  <si>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</si>
  <si>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</si>
  <si>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</si>
  <si>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</si>
  <si>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</si>
  <si>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</si>
  <si>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</si>
  <si>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</si>
  <si>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</si>
  <si>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</si>
  <si>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</si>
  <si>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</si>
  <si>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</si>
  <si>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</si>
  <si>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</si>
  <si>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</si>
  <si>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</si>
  <si>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</si>
  <si>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</si>
  <si>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</si>
  <si>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</si>
  <si>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</si>
  <si>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</si>
  <si>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</si>
  <si>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</si>
  <si>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</si>
  <si>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</si>
  <si>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</si>
  <si>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</si>
  <si>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</si>
  <si>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</si>
  <si>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</si>
  <si>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</si>
  <si>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</si>
  <si>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</si>
  <si>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</si>
  <si>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</si>
  <si>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</si>
  <si>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</si>
  <si>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</si>
  <si>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</si>
  <si>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</si>
  <si>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</si>
  <si>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</si>
  <si>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</si>
  <si>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</si>
  <si>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</si>
  <si>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</si>
  <si>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</si>
  <si>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</si>
  <si>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</si>
  <si>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</si>
  <si>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</si>
  <si>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</si>
  <si>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</si>
  <si>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</si>
  <si>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</si>
  <si>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</si>
  <si>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</si>
  <si>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</si>
  <si>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</si>
  <si>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</si>
  <si>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</si>
  <si>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</si>
  <si>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</si>
  <si>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</si>
  <si>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</si>
  <si>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</si>
  <si>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</si>
  <si>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</si>
  <si>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</si>
  <si>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</si>
  <si>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</si>
  <si>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</si>
  <si>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</si>
  <si>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</si>
  <si>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</si>
  <si>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</si>
  <si>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</si>
  <si>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</si>
  <si>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</si>
  <si>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</si>
  <si>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</si>
  <si>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</si>
  <si>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</si>
  <si>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</si>
  <si>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</si>
  <si>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</si>
  <si>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</si>
  <si>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</si>
  <si>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</si>
  <si>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</si>
  <si>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</si>
  <si>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</si>
  <si>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</si>
  <si>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</si>
  <si>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</si>
  <si>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</si>
  <si>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</si>
  <si>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</si>
  <si>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</si>
  <si>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</si>
  <si>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</si>
  <si>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</si>
  <si>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</si>
  <si>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</si>
  <si>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</si>
  <si>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</si>
  <si>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</si>
  <si>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</si>
  <si>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</si>
  <si>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</si>
  <si>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</si>
  <si>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</si>
  <si>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</si>
  <si>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</si>
  <si>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</si>
  <si>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</si>
  <si>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</si>
  <si>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</si>
  <si>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</si>
  <si>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</si>
  <si>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</si>
  <si>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</si>
  <si>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</si>
  <si>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</si>
  <si>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</si>
  <si>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</si>
  <si>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</si>
  <si>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</si>
  <si>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</si>
  <si>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</si>
  <si>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</si>
  <si>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</si>
  <si>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</si>
  <si>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</si>
  <si>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</si>
  <si>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</si>
  <si>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</si>
  <si>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</si>
  <si>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</si>
  <si>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</si>
  <si>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</si>
  <si>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</si>
  <si>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</si>
  <si>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</si>
  <si>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</si>
  <si>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</si>
  <si>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</si>
  <si>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</si>
  <si>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</si>
  <si>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</si>
  <si>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</si>
  <si>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</si>
  <si>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</si>
  <si>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</si>
  <si>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</si>
  <si>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</si>
  <si>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</si>
  <si>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</si>
  <si>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</si>
  <si>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</si>
  <si>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</si>
  <si>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</si>
  <si>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</si>
  <si>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</si>
  <si>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</si>
  <si>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</si>
  <si>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</si>
  <si>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</si>
  <si>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</si>
  <si>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</si>
  <si>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</si>
  <si>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</si>
  <si>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</si>
  <si>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</si>
  <si>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</si>
  <si>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</si>
  <si>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</si>
  <si>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</si>
  <si>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</si>
  <si>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</si>
  <si>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</si>
  <si>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</si>
  <si>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</si>
  <si>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</si>
  <si>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</si>
  <si>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</si>
  <si>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</si>
  <si>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</si>
  <si>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</si>
  <si>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</si>
  <si>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</si>
  <si>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</si>
  <si>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</si>
  <si>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</si>
  <si>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</si>
  <si>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</si>
  <si>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</si>
  <si>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</si>
  <si>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</si>
  <si>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</si>
  <si>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</si>
  <si>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</si>
  <si>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</si>
  <si>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</si>
  <si>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</si>
  <si>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</si>
  <si>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</si>
  <si>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</si>
  <si>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</si>
  <si>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</si>
  <si>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</si>
  <si>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</si>
  <si>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</si>
  <si>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</si>
  <si>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</si>
  <si>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</si>
  <si>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</si>
  <si>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</si>
  <si>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</si>
  <si>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</si>
  <si>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</si>
  <si>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</si>
  <si>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</si>
  <si>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</si>
  <si>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</si>
  <si>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</si>
  <si>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</si>
  <si>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</si>
  <si>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</si>
  <si>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</si>
  <si>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</si>
  <si>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</si>
  <si>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</si>
  <si>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</si>
  <si>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</si>
  <si>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</si>
  <si>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</si>
  <si>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</si>
  <si>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</si>
  <si>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</si>
  <si>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</si>
  <si>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</si>
  <si>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</si>
  <si>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</si>
  <si>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</si>
  <si>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</si>
  <si>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</si>
  <si>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</si>
  <si>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</si>
  <si>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</si>
  <si>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</si>
  <si>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</si>
  <si>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</si>
  <si>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</si>
  <si>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</si>
  <si>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</si>
  <si>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</si>
  <si>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</si>
  <si>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</si>
  <si>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</si>
  <si>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</si>
  <si>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</si>
  <si>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</si>
  <si>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</si>
  <si>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</si>
  <si>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</si>
  <si>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</si>
  <si>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</si>
  <si>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</si>
  <si>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</si>
  <si>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</si>
  <si>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</si>
  <si>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</si>
  <si>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</si>
  <si>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</si>
  <si>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</si>
  <si>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</si>
  <si>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</si>
  <si>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</si>
  <si>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</si>
  <si>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</si>
  <si>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</si>
  <si>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</si>
  <si>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</si>
  <si>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</si>
  <si>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</si>
  <si>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</si>
  <si>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</si>
  <si>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</si>
  <si>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</si>
  <si>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</si>
  <si>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</si>
  <si>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</si>
  <si>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</si>
  <si>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</si>
  <si>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</si>
  <si>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</si>
  <si>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</si>
  <si>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</si>
  <si>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</si>
  <si>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</si>
  <si>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</si>
  <si>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</si>
  <si>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</si>
  <si>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</si>
  <si>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</si>
  <si>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</si>
  <si>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</si>
  <si>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</si>
  <si>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</si>
  <si>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</si>
  <si>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</si>
  <si>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</si>
  <si>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</si>
  <si>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</si>
  <si>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</si>
  <si>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</si>
  <si>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</si>
  <si>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</si>
  <si>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</si>
  <si>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</si>
  <si>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</si>
  <si>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</si>
  <si>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</si>
  <si>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</si>
  <si>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</si>
  <si>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</si>
  <si>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</si>
  <si>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</si>
  <si>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</si>
  <si>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</si>
  <si>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</si>
  <si>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</si>
  <si>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</si>
  <si>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</si>
  <si>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</si>
  <si>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</si>
  <si>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</si>
  <si>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</si>
  <si>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</si>
  <si>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</si>
  <si>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</si>
  <si>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</si>
  <si>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</si>
  <si>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</si>
  <si>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</si>
  <si>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</si>
  <si>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</si>
  <si>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</si>
  <si>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</si>
  <si>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</si>
  <si>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</si>
  <si>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</si>
  <si>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</si>
  <si>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</si>
  <si>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</si>
  <si>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</si>
  <si>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</si>
  <si>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</si>
  <si>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</si>
  <si>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</si>
  <si>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</si>
  <si>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</si>
  <si>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</si>
  <si>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</si>
  <si>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</si>
  <si>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</si>
  <si>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</si>
  <si>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</si>
  <si>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</si>
  <si>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</si>
  <si>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</si>
  <si>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</si>
  <si>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</si>
  <si>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</si>
  <si>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</si>
  <si>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</si>
  <si>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</si>
  <si>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</si>
  <si>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</si>
  <si>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</si>
  <si>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</si>
  <si>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</si>
  <si>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</si>
  <si>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</si>
  <si>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</si>
  <si>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</si>
  <si>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</si>
  <si>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</si>
  <si>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</si>
  <si>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</si>
  <si>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</si>
  <si>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</si>
  <si>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</si>
  <si>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</si>
  <si>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</si>
  <si>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</si>
  <si>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</si>
  <si>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</si>
  <si>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</si>
  <si>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</si>
  <si>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</si>
  <si>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</si>
  <si>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</si>
  <si>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</si>
  <si>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</si>
  <si>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</si>
  <si>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</si>
  <si>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</si>
  <si>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</si>
  <si>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</si>
  <si>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</si>
  <si>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</si>
  <si>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</si>
  <si>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</si>
  <si>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</si>
  <si>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</si>
  <si>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</si>
  <si>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</si>
  <si>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</si>
  <si>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</si>
  <si>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</si>
  <si>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</si>
  <si>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</si>
  <si>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</si>
  <si>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</si>
  <si>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</si>
  <si>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</si>
  <si>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</si>
  <si>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</si>
  <si>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</si>
  <si>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</si>
  <si>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</si>
  <si>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</si>
  <si>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</si>
  <si>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</si>
  <si>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</si>
  <si>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</si>
  <si>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</si>
  <si>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</si>
  <si>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</si>
  <si>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</si>
  <si>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</si>
  <si>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</si>
  <si>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</si>
  <si>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</si>
  <si>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</si>
  <si>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</si>
  <si>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</si>
  <si>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</si>
  <si>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</si>
  <si>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</si>
  <si>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</si>
  <si>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</si>
  <si>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</si>
  <si>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</si>
  <si>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</si>
  <si>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</si>
  <si>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</si>
  <si>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</si>
  <si>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</si>
  <si>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</si>
  <si>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</si>
  <si>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</si>
  <si>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</si>
  <si>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</si>
  <si>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</si>
  <si>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</si>
  <si>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</si>
  <si>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</si>
  <si>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</si>
  <si>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</si>
  <si>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</si>
  <si>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</si>
  <si>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</si>
  <si>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</si>
  <si>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</si>
  <si>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</si>
  <si>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</si>
  <si>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</si>
  <si>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</si>
  <si>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</si>
  <si>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</si>
  <si>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</si>
  <si>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</si>
  <si>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</si>
  <si>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</si>
  <si>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</si>
  <si>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</si>
  <si>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</si>
  <si>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</si>
  <si>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</si>
  <si>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</si>
  <si>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</si>
  <si>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</si>
  <si>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</si>
  <si>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</si>
  <si>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</si>
  <si>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</si>
  <si>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</si>
  <si>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</si>
  <si>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</si>
  <si>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</si>
  <si>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</si>
  <si>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</si>
  <si>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</si>
  <si>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</si>
  <si>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</si>
  <si>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</si>
  <si>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</si>
  <si>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</si>
  <si>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</si>
  <si>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</si>
  <si>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</si>
  <si>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</si>
  <si>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</si>
  <si>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</si>
  <si>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</si>
  <si>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</si>
  <si>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</si>
  <si>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</si>
  <si>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</si>
  <si>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</si>
  <si>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</si>
  <si>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</si>
  <si>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</si>
  <si>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</si>
  <si>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</si>
  <si>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</si>
  <si>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</si>
  <si>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</si>
  <si>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</si>
  <si>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</si>
  <si>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</si>
  <si>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</si>
  <si>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</si>
  <si>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</si>
  <si>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</si>
  <si>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</si>
  <si>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</si>
  <si>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</si>
  <si>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</si>
  <si>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</si>
  <si>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</si>
  <si>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</si>
  <si>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</si>
  <si>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</si>
  <si>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</si>
  <si>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</si>
  <si>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</si>
  <si>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</si>
  <si>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</si>
  <si>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</si>
  <si>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</si>
  <si>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</si>
  <si>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</si>
  <si>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</si>
  <si>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</si>
  <si>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</si>
  <si>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</si>
  <si>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</si>
  <si>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</si>
  <si>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</si>
  <si>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</si>
  <si>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</si>
  <si>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</si>
  <si>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</si>
  <si>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</si>
  <si>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</si>
  <si>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</si>
  <si>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</si>
  <si>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</si>
  <si>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</si>
  <si>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</si>
  <si>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</si>
  <si>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</si>
  <si>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</si>
  <si>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</si>
  <si>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</si>
  <si>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</si>
  <si>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</si>
  <si>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</si>
  <si>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</si>
  <si>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</si>
  <si>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</si>
  <si>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</si>
  <si>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</si>
  <si>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</si>
  <si>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</si>
  <si>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</si>
  <si>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</si>
  <si>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</si>
  <si>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</si>
  <si>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</si>
  <si>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</si>
  <si>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</si>
  <si>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</si>
  <si>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</si>
  <si>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</si>
  <si>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</si>
  <si>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</si>
  <si>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</si>
  <si>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</si>
  <si>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</si>
  <si>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</si>
  <si>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</si>
  <si>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</si>
  <si>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</si>
  <si>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</si>
  <si>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</si>
  <si>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</si>
  <si>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</si>
  <si>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</si>
  <si>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</si>
  <si>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</si>
  <si>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</si>
  <si>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</si>
  <si>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</si>
  <si>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</si>
  <si>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</si>
  <si>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</si>
  <si>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</si>
  <si>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</si>
  <si>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</si>
  <si>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</si>
  <si>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</si>
  <si>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</si>
  <si>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</si>
  <si>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</si>
  <si>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</si>
  <si>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</si>
  <si>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</si>
  <si>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</si>
  <si>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</si>
  <si>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</si>
  <si>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</si>
  <si>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</si>
  <si>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</si>
  <si>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</si>
  <si>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</si>
  <si>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</si>
  <si>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</si>
  <si>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</si>
  <si>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</si>
  <si>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</si>
  <si>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</si>
  <si>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</si>
  <si>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</si>
  <si>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</si>
  <si>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</si>
  <si>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</si>
  <si>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</si>
  <si>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</si>
  <si>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</si>
  <si>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</si>
  <si>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</si>
  <si>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</si>
  <si>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</si>
  <si>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</si>
  <si>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</si>
  <si>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</si>
  <si>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</si>
  <si>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</si>
  <si>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</si>
  <si>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</si>
  <si>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</si>
  <si>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</si>
  <si>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</si>
  <si>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</si>
  <si>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</si>
  <si>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</si>
  <si>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</si>
  <si>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</si>
  <si>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</si>
  <si>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</si>
  <si>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</si>
  <si>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</si>
  <si>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</si>
  <si>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</si>
  <si>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</si>
  <si>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</si>
  <si>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</si>
  <si>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</si>
  <si>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</si>
  <si>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</si>
  <si>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</si>
  <si>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</si>
  <si>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</si>
  <si>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</si>
  <si>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</si>
  <si>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</si>
  <si>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</si>
  <si>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</si>
  <si>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</si>
  <si>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</si>
  <si>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</si>
  <si>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</si>
  <si>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</si>
  <si>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</si>
  <si>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</si>
  <si>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</si>
  <si>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</si>
  <si>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</si>
  <si>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</si>
  <si>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</si>
  <si>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</si>
  <si>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</si>
  <si>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</si>
  <si>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</si>
  <si>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</si>
  <si>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</si>
  <si>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</si>
  <si>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</si>
  <si>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</si>
  <si>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</si>
  <si>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</si>
  <si>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</si>
  <si>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</si>
  <si>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</si>
  <si>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</si>
  <si>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</si>
  <si>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</si>
  <si>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</si>
  <si>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</si>
  <si>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</si>
  <si>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</si>
  <si>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</si>
  <si>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</si>
  <si>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</si>
  <si>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</si>
  <si>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</si>
  <si>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</si>
  <si>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</si>
  <si>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</si>
  <si>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</si>
  <si>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</si>
  <si>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</si>
  <si>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</si>
  <si>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</si>
  <si>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</si>
  <si>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</si>
  <si>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</si>
  <si>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</si>
  <si>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</si>
  <si>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</si>
  <si>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</si>
  <si>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</si>
  <si>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</si>
  <si>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</si>
  <si>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</si>
  <si>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</si>
  <si>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</si>
  <si>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</si>
  <si>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</si>
  <si>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</si>
  <si>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</si>
  <si>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</si>
  <si>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</si>
  <si>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</si>
  <si>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</si>
  <si>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</si>
  <si>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</si>
  <si>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</si>
  <si>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</si>
  <si>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</si>
  <si>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</si>
  <si>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</si>
  <si>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</si>
  <si>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</si>
  <si>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</si>
  <si>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</si>
  <si>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</si>
  <si>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</si>
  <si>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</si>
  <si>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</si>
  <si>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</si>
  <si>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</si>
  <si>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</si>
  <si>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</si>
  <si>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</si>
  <si>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</si>
  <si>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</si>
  <si>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</si>
  <si>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</si>
  <si>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</si>
  <si>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</si>
  <si>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</si>
  <si>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</si>
  <si>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</si>
  <si>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</si>
  <si>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</si>
  <si>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</si>
  <si>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</si>
  <si>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</si>
  <si>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</si>
  <si>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</si>
  <si>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</si>
  <si>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</si>
  <si>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</si>
  <si>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</si>
  <si>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</si>
  <si>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</si>
  <si>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</si>
  <si>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</si>
  <si>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</si>
  <si>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</si>
  <si>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</si>
  <si>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</si>
  <si>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</si>
  <si>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</si>
  <si>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</si>
  <si>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</si>
  <si>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</si>
  <si>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</si>
  <si>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</si>
  <si>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</si>
  <si>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</si>
  <si>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</si>
  <si>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</si>
  <si>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</si>
  <si>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</si>
  <si>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</si>
  <si>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</si>
  <si>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</si>
  <si>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</si>
  <si>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</si>
  <si>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</si>
  <si>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</si>
  <si>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</si>
  <si>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</si>
  <si>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</si>
  <si>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</si>
  <si>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</si>
  <si>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</si>
  <si>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</si>
  <si>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</si>
  <si>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</si>
  <si>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</si>
  <si>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</si>
  <si>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</si>
  <si>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</si>
  <si>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</si>
  <si>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</si>
  <si>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</si>
  <si>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</si>
  <si>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</si>
  <si>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</si>
  <si>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</si>
  <si>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</si>
  <si>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</si>
  <si>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</si>
  <si>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</si>
  <si>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</si>
  <si>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</si>
  <si>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</si>
  <si>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</si>
  <si>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</si>
  <si>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</si>
  <si>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</si>
  <si>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</si>
  <si>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</si>
  <si>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</si>
  <si>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</si>
  <si>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</si>
  <si>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</si>
  <si>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</si>
  <si>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</si>
  <si>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</si>
  <si>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</si>
  <si>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</si>
  <si>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</si>
  <si>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</si>
  <si>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</si>
  <si>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</si>
  <si>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</si>
  <si>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</si>
  <si>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</si>
  <si>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</si>
  <si>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</si>
  <si>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</si>
  <si>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</si>
  <si>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</si>
  <si>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</si>
  <si>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</si>
  <si>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</si>
  <si>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</si>
  <si>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</si>
  <si>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</si>
  <si>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</si>
  <si>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</si>
  <si>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</si>
  <si>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</si>
  <si>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</si>
  <si>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</si>
  <si>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</si>
  <si>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</si>
  <si>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</si>
  <si>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</si>
  <si>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</si>
  <si>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</si>
  <si>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</si>
  <si>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</si>
  <si>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</si>
  <si>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</si>
  <si>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</si>
  <si>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</si>
  <si>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</si>
  <si>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</si>
  <si>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</si>
  <si>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</si>
  <si>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</si>
  <si>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</si>
  <si>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</si>
  <si>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</si>
  <si>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</si>
  <si>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</si>
  <si>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</si>
  <si>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</si>
  <si>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</si>
  <si>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</si>
  <si>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</si>
  <si>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</si>
  <si>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</si>
  <si>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</si>
  <si>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</si>
  <si>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</si>
  <si>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</si>
  <si>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</si>
  <si>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</si>
  <si>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</si>
  <si>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</si>
  <si>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</si>
  <si>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</si>
  <si>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</si>
  <si>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</si>
  <si>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</si>
  <si>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</si>
  <si>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</si>
  <si>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</si>
  <si>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</si>
  <si>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</si>
  <si>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</si>
  <si>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</si>
  <si>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</si>
  <si>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</si>
  <si>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</si>
  <si>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</si>
  <si>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</si>
  <si>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</si>
  <si>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</si>
  <si>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</si>
  <si>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</si>
  <si>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</si>
  <si>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</si>
  <si>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</si>
  <si>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</si>
  <si>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</si>
  <si>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</si>
  <si>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</si>
  <si>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</si>
  <si>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</si>
  <si>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</si>
  <si>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</si>
  <si>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</si>
  <si>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</si>
  <si>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</si>
  <si>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</si>
  <si>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</si>
  <si>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</si>
  <si>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</si>
  <si>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</si>
  <si>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</si>
  <si>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</si>
  <si>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</si>
  <si>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</si>
  <si>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</si>
  <si>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</si>
  <si>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</si>
  <si>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</si>
  <si>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</si>
  <si>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</si>
  <si>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</si>
  <si>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</si>
  <si>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</si>
  <si>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</si>
  <si>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</si>
  <si>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</si>
  <si>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</si>
  <si>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</si>
  <si>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</si>
  <si>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</si>
  <si>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</si>
  <si>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</si>
  <si>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</si>
  <si>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</si>
  <si>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</si>
  <si>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</si>
  <si>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</si>
  <si>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</si>
  <si>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</si>
  <si>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</si>
  <si>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</si>
  <si>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</si>
  <si>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</si>
  <si>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</si>
  <si>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</si>
  <si>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</si>
  <si>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</si>
  <si>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</si>
  <si>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</si>
  <si>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</si>
  <si>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</si>
  <si>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</si>
  <si>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</si>
  <si>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</si>
  <si>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</si>
  <si>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</si>
  <si>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</si>
  <si>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</si>
  <si>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</si>
  <si>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</si>
  <si>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</si>
  <si>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</si>
  <si>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</si>
  <si>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</si>
  <si>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</si>
  <si>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</si>
  <si>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</si>
  <si>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</si>
  <si>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</si>
  <si>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</si>
  <si>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</si>
  <si>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</si>
  <si>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</si>
  <si>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</si>
  <si>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</si>
  <si>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</si>
  <si>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</si>
  <si>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</si>
  <si>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</si>
  <si>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</si>
  <si>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</si>
  <si>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</si>
  <si>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</si>
  <si>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</si>
  <si>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</si>
  <si>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</si>
  <si>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</si>
  <si>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</si>
  <si>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</si>
  <si>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</si>
  <si>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</si>
  <si>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</si>
  <si>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</si>
  <si>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</si>
  <si>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</si>
  <si>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</si>
  <si>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</si>
  <si>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</si>
  <si>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</si>
  <si>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</si>
  <si>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</si>
  <si>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</si>
  <si>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</si>
  <si>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</si>
  <si>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</si>
  <si>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</si>
  <si>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</si>
  <si>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</si>
  <si>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</si>
  <si>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</si>
  <si>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</si>
  <si>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</si>
  <si>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</si>
  <si>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</si>
  <si>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</si>
  <si>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</si>
  <si>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</si>
  <si>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</si>
  <si>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</si>
  <si>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</si>
  <si>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</si>
  <si>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</si>
  <si>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</si>
  <si>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</si>
  <si>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</si>
  <si>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</si>
  <si>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</si>
  <si>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</si>
  <si>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</si>
  <si>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</si>
  <si>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</si>
  <si>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</si>
  <si>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</si>
  <si>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</si>
  <si>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</si>
  <si>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</si>
  <si>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</si>
  <si>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</si>
  <si>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</si>
  <si>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</si>
  <si>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</si>
  <si>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</si>
  <si>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</si>
  <si>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</si>
  <si>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</si>
  <si>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</si>
  <si>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</si>
  <si>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</si>
  <si>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</si>
  <si>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</si>
  <si>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</si>
  <si>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</si>
  <si>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</si>
  <si>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</si>
  <si>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</si>
  <si>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</si>
  <si>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</si>
  <si>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</si>
  <si>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</si>
  <si>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</si>
  <si>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</si>
  <si>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</si>
  <si>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</si>
  <si>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</si>
  <si>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</si>
  <si>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</si>
  <si>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</si>
  <si>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</si>
  <si>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</si>
  <si>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</si>
  <si>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</si>
  <si>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</si>
  <si>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</si>
  <si>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</si>
  <si>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</si>
  <si>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</si>
  <si>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</si>
  <si>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</si>
  <si>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</si>
  <si>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</si>
  <si>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</si>
  <si>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</si>
  <si>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</si>
  <si>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</si>
  <si>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</si>
  <si>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</si>
  <si>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</si>
  <si>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</si>
  <si>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</si>
  <si>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</si>
  <si>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</si>
  <si>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</si>
  <si>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</si>
  <si>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</si>
  <si>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</si>
  <si>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</si>
  <si>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</si>
  <si>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</si>
  <si>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</si>
  <si>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</si>
  <si>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</si>
  <si>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</si>
  <si>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</si>
  <si>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</si>
  <si>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</si>
  <si>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</si>
  <si>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</si>
  <si>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</si>
  <si>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</si>
  <si>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</si>
  <si>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</si>
  <si>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</si>
  <si>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</si>
  <si>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</si>
  <si>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</si>
  <si>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</si>
  <si>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</si>
  <si>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</si>
  <si>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</si>
  <si>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</si>
  <si>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</si>
  <si>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</si>
  <si>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</si>
  <si>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</si>
  <si>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</si>
  <si>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</si>
  <si>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</si>
  <si>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</si>
  <si>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</si>
  <si>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</si>
  <si>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</si>
  <si>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</si>
  <si>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</si>
  <si>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</si>
  <si>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</si>
  <si>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</si>
  <si>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</si>
  <si>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</si>
  <si>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</si>
  <si>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</si>
  <si>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</si>
  <si>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</si>
  <si>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</si>
  <si>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</si>
  <si>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</si>
  <si>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</si>
  <si>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</si>
  <si>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</si>
  <si>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</si>
  <si>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</si>
  <si>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</si>
  <si>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</si>
  <si>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</si>
  <si>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</si>
  <si>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</si>
  <si>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</si>
  <si>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</si>
  <si>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</si>
  <si>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</si>
  <si>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</si>
  <si>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</si>
  <si>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</si>
  <si>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</si>
  <si>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</si>
  <si>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</si>
  <si>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</si>
  <si>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</si>
  <si>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</si>
  <si>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</si>
  <si>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</si>
  <si>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</si>
  <si>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</si>
  <si>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</si>
  <si>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</si>
  <si>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</si>
  <si>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</si>
  <si>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</si>
  <si>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</si>
  <si>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</si>
  <si>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</si>
  <si>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</si>
  <si>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</si>
  <si>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</si>
  <si>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</si>
  <si>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</si>
  <si>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</si>
  <si>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</si>
  <si>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</si>
  <si>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</si>
  <si>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</si>
  <si>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</si>
  <si>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</si>
  <si>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</si>
  <si>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</si>
  <si>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</si>
  <si>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</si>
  <si>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</si>
  <si>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</si>
  <si>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</si>
  <si>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</si>
  <si>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</si>
  <si>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</si>
  <si>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</si>
  <si>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</si>
  <si>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</si>
  <si>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</si>
  <si>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</si>
  <si>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</si>
  <si>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</si>
  <si>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</si>
  <si>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</si>
  <si>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</si>
  <si>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</si>
  <si>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</si>
  <si>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</si>
  <si>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</si>
  <si>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</si>
  <si>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</si>
  <si>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</si>
  <si>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</si>
  <si>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</si>
  <si>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</si>
  <si>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</si>
  <si>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</si>
  <si>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</si>
  <si>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</si>
  <si>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</si>
  <si>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</si>
  <si>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</si>
  <si>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</si>
  <si>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</si>
  <si>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</si>
  <si>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</si>
  <si>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</si>
  <si>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</si>
  <si>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</si>
  <si>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</si>
  <si>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</si>
  <si>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</si>
  <si>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</si>
  <si>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</si>
  <si>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</si>
  <si>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</si>
  <si>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</si>
  <si>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</si>
  <si>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</si>
  <si>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</si>
  <si>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</si>
  <si>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</si>
  <si>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</si>
  <si>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</si>
  <si>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</si>
  <si>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</si>
  <si>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</si>
  <si>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</si>
  <si>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</si>
  <si>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</si>
  <si>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</si>
  <si>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</si>
  <si>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</si>
  <si>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</si>
  <si>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</si>
  <si>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</si>
  <si>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</si>
  <si>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</si>
  <si>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</si>
  <si>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</si>
  <si>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</si>
  <si>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</si>
  <si>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</si>
  <si>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</si>
  <si>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</si>
  <si>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</si>
  <si>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</si>
  <si>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</si>
  <si>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</si>
  <si>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</si>
  <si>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</si>
  <si>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</si>
  <si>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</si>
  <si>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</si>
  <si>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</si>
  <si>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</si>
  <si>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</si>
  <si>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</si>
  <si>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</si>
  <si>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</si>
  <si>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</si>
  <si>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</si>
  <si>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</si>
  <si>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</si>
  <si>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</si>
  <si>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</si>
  <si>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</si>
  <si>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</si>
  <si>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</si>
  <si>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</si>
  <si>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</si>
  <si>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</si>
  <si>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</si>
  <si>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</si>
  <si>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</si>
  <si>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</si>
  <si>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</si>
  <si>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</si>
  <si>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</si>
  <si>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</si>
  <si>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</si>
  <si>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</si>
  <si>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</si>
  <si>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</si>
  <si>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</si>
  <si>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</si>
  <si>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</si>
  <si>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</si>
  <si>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</si>
  <si>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</si>
  <si>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</si>
  <si>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</si>
  <si>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</si>
  <si>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</si>
  <si>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</si>
  <si>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</si>
  <si>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</si>
  <si>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</si>
  <si>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</si>
  <si>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</si>
  <si>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</si>
  <si>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</si>
  <si>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</si>
  <si>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</si>
  <si>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</si>
  <si>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</si>
  <si>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</si>
  <si>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</si>
  <si>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</si>
  <si>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</si>
  <si>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</si>
  <si>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</si>
  <si>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</si>
  <si>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</si>
  <si>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</si>
  <si>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</si>
  <si>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</si>
  <si>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</si>
  <si>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</si>
  <si>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</si>
  <si>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</si>
  <si>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</si>
  <si>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</si>
  <si>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</si>
  <si>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</si>
  <si>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</si>
  <si>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</si>
  <si>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</si>
  <si>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</si>
  <si>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</si>
  <si>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</si>
  <si>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</si>
  <si>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</si>
  <si>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</si>
  <si>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</si>
  <si>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</si>
  <si>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</si>
  <si>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</si>
  <si>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</si>
  <si>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</si>
  <si>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</si>
  <si>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</si>
  <si>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</si>
  <si>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</si>
  <si>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</si>
  <si>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</si>
  <si>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</si>
  <si>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</si>
  <si>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</si>
  <si>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</si>
  <si>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</si>
  <si>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</si>
  <si>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</si>
  <si>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</si>
  <si>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</si>
  <si>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</si>
  <si>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</si>
  <si>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</si>
  <si>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</si>
  <si>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</si>
  <si>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</si>
  <si>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</si>
  <si>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</si>
  <si>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</si>
  <si>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</si>
  <si>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</si>
  <si>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</si>
  <si>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</si>
  <si>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</si>
  <si>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</si>
  <si>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</si>
  <si>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</si>
  <si>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</si>
  <si>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</si>
  <si>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</si>
  <si>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</si>
  <si>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</si>
  <si>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</si>
  <si>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</si>
  <si>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</si>
  <si>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</si>
  <si>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</si>
  <si>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</si>
  <si>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</si>
  <si>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</si>
  <si>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</si>
  <si>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</si>
  <si>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</si>
  <si>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</si>
  <si>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</si>
  <si>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</si>
  <si>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</si>
  <si>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</si>
  <si>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</si>
  <si>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</si>
  <si>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</si>
  <si>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</si>
  <si>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</si>
  <si>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</si>
  <si>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</si>
  <si>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</si>
  <si>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</si>
  <si>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</si>
  <si>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</si>
  <si>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</si>
  <si>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</si>
  <si>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</si>
  <si>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</si>
  <si>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</si>
  <si>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</si>
  <si>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</si>
  <si>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</si>
  <si>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</si>
  <si>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</si>
  <si>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</si>
  <si>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</si>
  <si>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</si>
  <si>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</si>
  <si>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</si>
  <si>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</si>
  <si>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</si>
  <si>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</si>
  <si>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</si>
  <si>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</si>
  <si>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</si>
  <si>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</si>
  <si>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</si>
  <si>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</si>
  <si>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</si>
  <si>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</si>
  <si>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</si>
  <si>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</si>
  <si>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</si>
  <si>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</si>
  <si>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</si>
  <si>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</si>
  <si>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</si>
  <si>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</si>
  <si>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</si>
  <si>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</si>
  <si>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</si>
  <si>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</si>
  <si>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</si>
  <si>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</si>
  <si>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</si>
  <si>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</si>
  <si>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</si>
  <si>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</si>
  <si>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</si>
  <si>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</si>
  <si>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</si>
  <si>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</si>
  <si>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</si>
  <si>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</si>
  <si>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</si>
  <si>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</si>
  <si>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</si>
  <si>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</si>
  <si>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</si>
  <si>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</si>
  <si>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</si>
  <si>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</si>
  <si>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</si>
  <si>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</si>
  <si>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</si>
  <si>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</si>
  <si>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</si>
  <si>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</si>
  <si>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</si>
  <si>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</si>
  <si>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</si>
  <si>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</si>
  <si>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</si>
  <si>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</si>
  <si>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</si>
  <si>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</si>
  <si>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</si>
  <si>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</si>
  <si>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</si>
  <si>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</si>
  <si>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</si>
  <si>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</si>
  <si>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</si>
  <si>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</si>
  <si>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</si>
  <si>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</si>
  <si>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</si>
  <si>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</si>
  <si>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</si>
  <si>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</si>
  <si>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</si>
  <si>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</si>
  <si>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</si>
  <si>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</si>
  <si>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</si>
  <si>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</si>
  <si>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</si>
  <si>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</si>
  <si>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</si>
  <si>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</si>
  <si>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</si>
  <si>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</si>
  <si>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</si>
  <si>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</si>
  <si>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</si>
  <si>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</si>
  <si>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</si>
  <si>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</si>
  <si>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</si>
  <si>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</si>
  <si>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</si>
  <si>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</si>
  <si>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</si>
  <si>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</si>
  <si>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</si>
  <si>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</si>
  <si>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</si>
  <si>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</si>
  <si>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</si>
  <si>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</si>
  <si>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</si>
  <si>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</si>
  <si>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</si>
  <si>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</si>
  <si>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</si>
  <si>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</si>
  <si>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</si>
  <si>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</si>
  <si>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</si>
  <si>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</si>
  <si>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</si>
  <si>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</si>
  <si>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</si>
  <si>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</si>
  <si>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</si>
  <si>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</si>
  <si>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</si>
  <si>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</si>
  <si>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</si>
  <si>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</si>
  <si>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</si>
  <si>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</si>
  <si>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</si>
  <si>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</si>
  <si>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</si>
  <si>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</si>
  <si>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</si>
  <si>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</si>
  <si>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</si>
  <si>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</si>
  <si>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</si>
  <si>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</si>
  <si>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</si>
  <si>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</si>
  <si>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</si>
  <si>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</si>
  <si>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</si>
  <si>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</si>
  <si>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</si>
  <si>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</si>
  <si>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</si>
  <si>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</si>
  <si>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</si>
  <si>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</si>
  <si>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</si>
  <si>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</si>
  <si>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</si>
  <si>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</si>
  <si>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</si>
  <si>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</si>
  <si>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</si>
  <si>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</si>
  <si>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</si>
  <si>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</si>
  <si>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</si>
  <si>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</si>
  <si>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</si>
  <si>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</si>
  <si>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</si>
  <si>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</si>
  <si>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</si>
  <si>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</si>
  <si>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</si>
  <si>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</si>
  <si>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</si>
  <si>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</si>
  <si>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</si>
  <si>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</si>
  <si>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</si>
  <si>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</si>
  <si>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</si>
  <si>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</si>
  <si>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</si>
  <si>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</si>
  <si>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</si>
  <si>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</si>
  <si>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</si>
  <si>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</si>
  <si>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</si>
  <si>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</si>
  <si>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</si>
  <si>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</si>
  <si>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</si>
  <si>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</si>
  <si>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</si>
  <si>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</si>
  <si>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</si>
  <si>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</si>
  <si>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</si>
  <si>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</si>
  <si>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</si>
  <si>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</si>
  <si>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</si>
  <si>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</si>
  <si>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</si>
  <si>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</si>
  <si>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</si>
  <si>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</si>
  <si>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</si>
  <si>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</si>
  <si>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</si>
  <si>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</si>
  <si>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</si>
  <si>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</si>
  <si>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</si>
  <si>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</si>
  <si>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</si>
  <si>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</si>
  <si>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</si>
  <si>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</si>
  <si>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</si>
  <si>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</si>
  <si>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</si>
  <si>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</si>
  <si>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</si>
  <si>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</si>
  <si>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</si>
  <si>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</si>
  <si>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</si>
  <si>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</si>
  <si>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</si>
  <si>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</si>
  <si>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</si>
  <si>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</si>
  <si>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</si>
  <si>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</si>
  <si>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</si>
  <si>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</si>
  <si>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</si>
  <si>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</si>
  <si>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</si>
  <si>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</si>
  <si>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</si>
  <si>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</si>
  <si>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</si>
  <si>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</si>
  <si>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</si>
  <si>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</si>
  <si>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</si>
  <si>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</si>
  <si>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</si>
  <si>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</si>
  <si>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</si>
  <si>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</si>
  <si>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</si>
  <si>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</si>
  <si>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</si>
  <si>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</si>
  <si>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</si>
  <si>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</si>
  <si>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</si>
  <si>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</si>
  <si>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</si>
  <si>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</si>
  <si>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</si>
  <si>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</si>
  <si>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</si>
  <si>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</si>
  <si>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</si>
  <si>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</si>
  <si>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</si>
  <si>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</si>
  <si>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</si>
  <si>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</si>
  <si>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</si>
  <si>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</si>
  <si>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</si>
  <si>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</si>
  <si>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</si>
  <si>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</si>
  <si>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</si>
  <si>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</si>
  <si>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</si>
  <si>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</si>
  <si>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</si>
  <si>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</si>
  <si>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</si>
  <si>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</si>
  <si>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</si>
  <si>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</si>
  <si>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</si>
  <si>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</si>
  <si>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</si>
  <si>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</si>
  <si>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</si>
  <si>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</si>
  <si>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</si>
  <si>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</si>
  <si>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</si>
  <si>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</si>
  <si>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</si>
  <si>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</si>
  <si>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</si>
  <si>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</si>
  <si>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</si>
  <si>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</si>
  <si>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</si>
  <si>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</si>
  <si>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</si>
  <si>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</si>
  <si>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</si>
  <si>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</si>
  <si>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</si>
  <si>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</si>
  <si>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</si>
  <si>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</si>
  <si>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</si>
  <si>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</si>
  <si>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</si>
  <si>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</si>
  <si>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</si>
  <si>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</si>
  <si>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</si>
  <si>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</si>
  <si>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</si>
  <si>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</si>
  <si>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</si>
  <si>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</si>
  <si>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</si>
  <si>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</si>
  <si>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</si>
  <si>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</si>
  <si>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</si>
  <si>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</si>
  <si>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</si>
  <si>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</si>
  <si>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</si>
  <si>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</si>
  <si>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</si>
  <si>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</si>
  <si>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</si>
  <si>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</si>
  <si>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</si>
  <si>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</si>
  <si>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</si>
  <si>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</si>
  <si>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</si>
  <si>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</si>
  <si>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</si>
  <si>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</si>
  <si>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</si>
  <si>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</si>
  <si>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</si>
  <si>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</si>
  <si>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</si>
  <si>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</si>
  <si>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</si>
  <si>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</si>
  <si>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</si>
  <si>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</si>
  <si>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</si>
  <si>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</si>
  <si>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</si>
  <si>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</si>
  <si>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</si>
  <si>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</si>
  <si>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</si>
  <si>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</si>
  <si>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</si>
  <si>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</si>
  <si>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</si>
  <si>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</si>
  <si>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</si>
  <si>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</si>
  <si>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</si>
  <si>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</si>
  <si>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</si>
  <si>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</si>
  <si>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</si>
  <si>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</si>
  <si>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</si>
  <si>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</si>
  <si>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</si>
  <si>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</si>
  <si>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</si>
  <si>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</si>
  <si>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</si>
  <si>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</si>
  <si>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</si>
  <si>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</si>
  <si>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</si>
  <si>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</si>
  <si>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</si>
  <si>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</si>
  <si>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</si>
  <si>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</si>
  <si>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</si>
  <si>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</si>
  <si>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</si>
  <si>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</si>
  <si>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</si>
  <si>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</si>
  <si>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</si>
  <si>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</si>
  <si>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</si>
  <si>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</si>
  <si>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</si>
  <si>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</si>
  <si>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</si>
  <si>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</si>
  <si>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</si>
  <si>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</si>
  <si>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</si>
  <si>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</si>
  <si>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</si>
  <si>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</si>
  <si>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</si>
  <si>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</si>
  <si>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</si>
  <si>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</si>
  <si>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</si>
  <si>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</si>
  <si>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</si>
  <si>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</si>
  <si>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</si>
  <si>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</si>
  <si>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</si>
  <si>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</si>
  <si>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</si>
  <si>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</si>
  <si>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</si>
  <si>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</si>
  <si>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</si>
  <si>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</si>
  <si>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</si>
  <si>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</si>
  <si>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</si>
  <si>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</si>
  <si>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</si>
  <si>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</si>
  <si>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</si>
  <si>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</si>
  <si>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</si>
  <si>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</si>
  <si>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</si>
  <si>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</si>
  <si>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</si>
  <si>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</si>
  <si>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</si>
  <si>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</si>
  <si>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</si>
  <si>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</si>
  <si>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</si>
  <si>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</si>
  <si>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</si>
  <si>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</si>
  <si>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</si>
  <si>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</si>
  <si>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</si>
  <si>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</si>
  <si>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</si>
  <si>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</si>
  <si>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</si>
  <si>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</si>
  <si>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</si>
  <si>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</si>
  <si>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</si>
  <si>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</si>
  <si>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</si>
  <si>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</si>
  <si>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</si>
  <si>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</si>
  <si>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</si>
  <si>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</si>
  <si>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</si>
  <si>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</si>
  <si>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</si>
  <si>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</si>
  <si>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</si>
  <si>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</si>
  <si>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</si>
  <si>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</si>
  <si>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</si>
  <si>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</si>
  <si>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</si>
  <si>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</si>
  <si>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</si>
  <si>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</si>
  <si>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</si>
  <si>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</si>
  <si>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</si>
  <si>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</si>
  <si>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</si>
  <si>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</si>
  <si>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</si>
  <si>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</si>
  <si>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</si>
  <si>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</si>
  <si>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</si>
  <si>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</si>
  <si>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</si>
  <si>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</si>
  <si>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</si>
  <si>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</si>
  <si>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</si>
  <si>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</si>
  <si>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</si>
  <si>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</si>
  <si>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</si>
  <si>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</si>
  <si>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</si>
  <si>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</si>
  <si>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</si>
  <si>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</si>
  <si>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</si>
  <si>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</si>
  <si>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</si>
  <si>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</si>
  <si>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</si>
  <si>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</si>
  <si>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</si>
  <si>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</si>
  <si>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</si>
  <si>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</si>
  <si>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</si>
  <si>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</si>
  <si>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</si>
  <si>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</si>
  <si>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</si>
  <si>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</si>
  <si>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</si>
  <si>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</si>
  <si>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</si>
  <si>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</si>
  <si>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</si>
  <si>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</si>
  <si>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</si>
  <si>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</si>
  <si>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</si>
  <si>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</si>
  <si>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</si>
  <si>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</si>
  <si>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</si>
  <si>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</si>
  <si>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</si>
  <si>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</si>
  <si>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</si>
  <si>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</si>
  <si>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</si>
  <si>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</si>
  <si>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</si>
  <si>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</si>
  <si>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</si>
  <si>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</si>
  <si>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</si>
  <si>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</si>
  <si>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</si>
  <si>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</si>
  <si>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</si>
  <si>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</si>
  <si>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</si>
  <si>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</si>
  <si>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</si>
  <si>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</si>
  <si>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</si>
  <si>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</si>
  <si>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</si>
  <si>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</si>
  <si>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</si>
  <si>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</si>
  <si>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</si>
  <si>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</si>
  <si>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</si>
  <si>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</si>
  <si>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</si>
  <si>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</si>
  <si>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</si>
  <si>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</si>
  <si>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</si>
  <si>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</si>
  <si>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</si>
  <si>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</si>
  <si>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</si>
  <si>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</si>
  <si>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</si>
  <si>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</si>
  <si>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</si>
  <si>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</si>
  <si>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</si>
  <si>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</si>
  <si>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</si>
  <si>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</si>
  <si>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</si>
  <si>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</si>
  <si>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</si>
  <si>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</si>
  <si>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</si>
  <si>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</si>
  <si>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</si>
  <si>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</si>
  <si>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</si>
  <si>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</si>
  <si>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</si>
  <si>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</si>
  <si>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</si>
  <si>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</si>
  <si>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</si>
  <si>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</si>
  <si>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</si>
  <si>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</si>
  <si>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</si>
  <si>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</si>
  <si>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</si>
  <si>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</si>
  <si>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</si>
  <si>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</si>
  <si>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</si>
  <si>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</si>
  <si>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</si>
  <si>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</si>
  <si>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</si>
  <si>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</si>
  <si>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</si>
  <si>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</si>
  <si>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</si>
  <si>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</si>
  <si>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</si>
  <si>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</si>
  <si>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</si>
  <si>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</si>
  <si>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</si>
  <si>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</si>
  <si>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</si>
  <si>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</si>
  <si>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</si>
  <si>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</si>
  <si>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</si>
  <si>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</si>
  <si>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</si>
  <si>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</si>
  <si>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</si>
  <si>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</si>
  <si>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</si>
  <si>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</si>
  <si>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</si>
  <si>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</si>
  <si>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</si>
  <si>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</si>
  <si>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</si>
  <si>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</si>
  <si>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</si>
  <si>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</si>
  <si>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</si>
  <si>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</si>
  <si>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</si>
  <si>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</si>
  <si>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</si>
  <si>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</si>
  <si>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</si>
  <si>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</si>
  <si>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</si>
  <si>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</si>
  <si>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</si>
  <si>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</si>
  <si>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</si>
  <si>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</si>
  <si>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</si>
  <si>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</si>
  <si>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</si>
  <si>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</si>
  <si>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</si>
  <si>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</si>
  <si>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</si>
  <si>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</si>
  <si>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</si>
  <si>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</si>
  <si>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</si>
  <si>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</si>
  <si>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</si>
  <si>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</si>
  <si>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</si>
  <si>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</si>
  <si>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</si>
  <si>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</si>
  <si>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</si>
  <si>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</si>
  <si>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</si>
  <si>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</si>
  <si>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</si>
  <si>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</si>
  <si>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</si>
  <si>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</si>
  <si>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</si>
  <si>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</si>
  <si>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</si>
  <si>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</si>
  <si>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</si>
  <si>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</si>
  <si>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</si>
  <si>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</si>
  <si>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</si>
  <si>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</si>
  <si>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</si>
  <si>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</si>
  <si>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</si>
  <si>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</si>
  <si>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</si>
  <si>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</si>
  <si>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</si>
  <si>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</si>
  <si>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</si>
  <si>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</si>
  <si>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</si>
  <si>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</si>
  <si>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</si>
  <si>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</si>
  <si>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</si>
  <si>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</si>
  <si>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</si>
  <si>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</si>
  <si>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</si>
  <si>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</si>
  <si>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</si>
  <si>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</si>
  <si>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</si>
  <si>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</si>
  <si>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</si>
  <si>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</si>
  <si>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</si>
  <si>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</si>
  <si>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</si>
  <si>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</si>
  <si>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</si>
  <si>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</si>
  <si>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</si>
  <si>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</si>
  <si>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</si>
  <si>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</si>
  <si>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</si>
  <si>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</si>
  <si>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</si>
  <si>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</si>
  <si>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</si>
  <si>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</si>
  <si>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</si>
  <si>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</si>
  <si>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</si>
  <si>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</si>
  <si>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</si>
  <si>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</si>
  <si>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</si>
  <si>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</si>
  <si>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</si>
  <si>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</si>
  <si>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</si>
  <si>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</si>
  <si>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</si>
  <si>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</si>
  <si>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</si>
  <si>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</si>
  <si>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</si>
  <si>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</si>
  <si>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</si>
  <si>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</si>
  <si>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</si>
  <si>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</si>
  <si>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</si>
  <si>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</si>
  <si>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</si>
  <si>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</si>
  <si>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</si>
  <si>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</si>
  <si>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</si>
  <si>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</si>
  <si>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</si>
  <si>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</si>
  <si>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</si>
  <si>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</si>
  <si>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</si>
  <si>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</si>
  <si>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</si>
  <si>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</si>
  <si>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</si>
  <si>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</si>
  <si>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</si>
  <si>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</si>
  <si>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</si>
  <si>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</si>
  <si>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</si>
  <si>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</si>
  <si>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</si>
  <si>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</si>
  <si>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</si>
  <si>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</si>
  <si>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</si>
  <si>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</si>
  <si>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</si>
  <si>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</si>
  <si>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</si>
  <si>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</si>
  <si>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</si>
  <si>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</si>
  <si>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</si>
  <si>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</si>
  <si>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</si>
  <si>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</si>
  <si>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</si>
  <si>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</si>
  <si>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</si>
  <si>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</si>
  <si>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</si>
  <si>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</si>
  <si>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</si>
  <si>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</si>
  <si>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</si>
  <si>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</si>
  <si>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</si>
  <si>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</si>
  <si>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</si>
  <si>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</si>
  <si>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</si>
  <si>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</si>
  <si>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</si>
  <si>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</si>
  <si>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</si>
  <si>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</si>
  <si>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</si>
  <si>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</si>
  <si>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</si>
  <si>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</si>
  <si>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</si>
  <si>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</si>
  <si>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</si>
  <si>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</si>
  <si>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</si>
  <si>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</si>
  <si>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</si>
  <si>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</si>
  <si>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</si>
  <si>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</si>
  <si>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</si>
  <si>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</si>
  <si>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</si>
  <si>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</si>
  <si>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</si>
  <si>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</si>
  <si>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</si>
  <si>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</si>
  <si>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</si>
  <si>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</si>
  <si>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</si>
  <si>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</si>
  <si>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</si>
  <si>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</si>
  <si>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</si>
  <si>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</si>
  <si>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</si>
  <si>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</si>
  <si>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</si>
  <si>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</si>
  <si>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</si>
  <si>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</si>
  <si>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</si>
  <si>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</si>
  <si>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</si>
  <si>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</si>
  <si>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</si>
  <si>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</si>
  <si>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</si>
  <si>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</si>
  <si>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</si>
  <si>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</si>
  <si>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</si>
  <si>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</si>
  <si>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</si>
  <si>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</si>
  <si>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</si>
  <si>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</si>
  <si>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</si>
  <si>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</si>
  <si>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</si>
  <si>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</si>
  <si>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</si>
  <si>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</si>
  <si>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</si>
  <si>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</si>
  <si>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</si>
  <si>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</si>
  <si>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</si>
  <si>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</si>
  <si>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</si>
  <si>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</si>
  <si>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</si>
  <si>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</si>
  <si>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</si>
  <si>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</si>
  <si>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</si>
  <si>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</si>
  <si>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</si>
  <si>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</si>
  <si>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</si>
  <si>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</si>
  <si>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</si>
  <si>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</si>
  <si>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</si>
  <si>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</si>
  <si>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</si>
  <si>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</si>
  <si>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</si>
  <si>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</si>
  <si>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</si>
  <si>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</si>
  <si>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</si>
  <si>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</si>
  <si>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</si>
  <si>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</si>
  <si>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</si>
  <si>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</si>
  <si>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</si>
  <si>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</si>
  <si>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</si>
  <si>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</si>
  <si>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</si>
  <si>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</si>
  <si>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</si>
  <si>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</si>
  <si>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</si>
  <si>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</si>
  <si>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</si>
  <si>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</si>
  <si>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</si>
  <si>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</si>
  <si>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</si>
  <si>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</si>
  <si>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</si>
  <si>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</si>
  <si>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</si>
  <si>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</si>
  <si>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</si>
  <si>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</si>
  <si>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</si>
  <si>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</si>
  <si>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</si>
  <si>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</si>
  <si>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</si>
  <si>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</si>
  <si>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</si>
  <si>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</si>
  <si>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</si>
  <si>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</si>
  <si>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</si>
  <si>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</si>
  <si>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</si>
  <si>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</si>
  <si>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</si>
  <si>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</si>
  <si>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</si>
  <si>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</si>
  <si>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</si>
  <si>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</si>
  <si>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</si>
  <si>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</si>
  <si>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</si>
  <si>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</si>
  <si>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</si>
  <si>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</si>
  <si>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</si>
  <si>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</si>
  <si>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</si>
  <si>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</si>
  <si>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</si>
  <si>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</si>
  <si>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</si>
  <si>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</si>
  <si>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</si>
  <si>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</si>
  <si>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</si>
  <si>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</si>
  <si>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</si>
  <si>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</si>
  <si>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</si>
  <si>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</si>
  <si>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</si>
  <si>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</si>
  <si>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</si>
  <si>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</si>
  <si>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</si>
  <si>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</si>
  <si>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</si>
  <si>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</si>
  <si>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</si>
  <si>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</si>
  <si>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</si>
  <si>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</si>
  <si>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</si>
  <si>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</si>
  <si>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</si>
  <si>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</si>
  <si>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</si>
  <si>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</si>
  <si>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</si>
  <si>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</si>
  <si>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</si>
  <si>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</si>
  <si>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</si>
  <si>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</si>
  <si>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</si>
  <si>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</si>
  <si>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</si>
  <si>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</si>
  <si>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</si>
  <si>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</si>
  <si>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</si>
  <si>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</si>
  <si>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</si>
  <si>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</si>
  <si>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</si>
  <si>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</si>
  <si>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</si>
  <si>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</si>
  <si>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</si>
  <si>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</si>
  <si>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</si>
  <si>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</si>
  <si>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</si>
  <si>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</si>
  <si>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</si>
  <si>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</si>
  <si>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</si>
  <si>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</si>
  <si>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</si>
  <si>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</si>
  <si>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</si>
  <si>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</si>
  <si>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</si>
  <si>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</si>
  <si>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</si>
  <si>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</si>
  <si>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</si>
  <si>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</si>
  <si>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</si>
  <si>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</si>
  <si>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</si>
  <si>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</si>
  <si>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</si>
  <si>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</si>
  <si>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</si>
  <si>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</si>
  <si>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</si>
  <si>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</si>
  <si>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</si>
  <si>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</si>
  <si>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</si>
  <si>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</si>
  <si>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</si>
  <si>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</si>
  <si>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</si>
  <si>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</si>
  <si>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</si>
  <si>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</si>
  <si>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</si>
  <si>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</si>
  <si>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</si>
  <si>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</si>
  <si>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</si>
  <si>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</si>
  <si>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</si>
  <si>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</si>
  <si>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</si>
  <si>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</si>
  <si>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</si>
  <si>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</si>
  <si>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</si>
  <si>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</si>
  <si>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</si>
  <si>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</si>
  <si>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</si>
  <si>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</si>
  <si>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</si>
  <si>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</si>
  <si>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</si>
  <si>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</si>
  <si>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</si>
  <si>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</si>
  <si>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</si>
  <si>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</si>
  <si>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</si>
  <si>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</si>
  <si>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</si>
  <si>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</si>
  <si>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</si>
  <si>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</si>
  <si>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</si>
  <si>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</si>
  <si>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</si>
  <si>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</si>
  <si>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</si>
  <si>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</si>
  <si>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</si>
  <si>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</si>
  <si>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</si>
  <si>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</si>
  <si>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</si>
  <si>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</si>
  <si>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</si>
  <si>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</si>
  <si>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</si>
  <si>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</si>
  <si>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</si>
  <si>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</si>
  <si>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</si>
  <si>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</si>
  <si>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</si>
  <si>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</si>
  <si>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</si>
  <si>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</si>
  <si>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</si>
  <si>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</si>
  <si>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</si>
  <si>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</si>
  <si>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</si>
  <si>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</si>
  <si>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</si>
  <si>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</si>
  <si>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</si>
  <si>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</si>
  <si>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</si>
  <si>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</si>
  <si>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</si>
  <si>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</si>
  <si>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</si>
  <si>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</si>
  <si>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</si>
  <si>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</si>
  <si>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</si>
  <si>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</si>
  <si>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</si>
  <si>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</si>
  <si>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</si>
  <si>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</si>
  <si>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</si>
  <si>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</si>
  <si>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</si>
  <si>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</si>
  <si>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</si>
  <si>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</si>
  <si>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</si>
  <si>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</si>
  <si>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</si>
  <si>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</si>
  <si>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</si>
  <si>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</si>
  <si>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</si>
  <si>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</si>
  <si>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</si>
  <si>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</si>
  <si>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</si>
  <si>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</si>
  <si>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</si>
  <si>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</si>
  <si>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</si>
  <si>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</si>
  <si>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</si>
  <si>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</si>
  <si>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</si>
  <si>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</si>
  <si>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</si>
  <si>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</si>
  <si>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</si>
  <si>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</si>
  <si>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</si>
  <si>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</si>
  <si>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</si>
  <si>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</si>
  <si>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</si>
  <si>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</si>
  <si>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</si>
  <si>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</si>
  <si>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</si>
  <si>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</si>
  <si>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</si>
  <si>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</si>
  <si>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</si>
  <si>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</si>
  <si>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</si>
  <si>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</si>
  <si>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</si>
  <si>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</si>
  <si>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</si>
  <si>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</si>
  <si>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</si>
  <si>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</si>
  <si>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</si>
  <si>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</si>
  <si>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</si>
  <si>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</si>
  <si>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</si>
  <si>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</si>
  <si>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</si>
  <si>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</si>
  <si>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</si>
  <si>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</si>
  <si>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</si>
  <si>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</si>
  <si>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</si>
  <si>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</si>
  <si>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</si>
  <si>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</si>
  <si>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</si>
  <si>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</si>
  <si>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</si>
  <si>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</si>
  <si>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</si>
  <si>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</si>
  <si>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</si>
  <si>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</si>
  <si>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</si>
  <si>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</si>
  <si>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</si>
  <si>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</si>
  <si>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</si>
  <si>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</si>
  <si>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</si>
  <si>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</si>
  <si>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</si>
  <si>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</si>
  <si>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</si>
  <si>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</si>
  <si>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</si>
  <si>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</si>
  <si>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</si>
  <si>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</si>
  <si>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</si>
  <si>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</si>
  <si>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</si>
  <si>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</si>
  <si>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</si>
  <si>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</si>
  <si>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</si>
  <si>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</si>
  <si>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</si>
  <si>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</si>
  <si>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</si>
  <si>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</si>
  <si>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</si>
  <si>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</si>
  <si>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</si>
  <si>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</si>
  <si>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</si>
  <si>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</si>
  <si>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</si>
  <si>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</si>
  <si>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</si>
  <si>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</si>
  <si>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</si>
  <si>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</si>
  <si>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</si>
  <si>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</si>
  <si>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</si>
  <si>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</si>
  <si>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</si>
  <si>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</si>
  <si>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</si>
  <si>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</si>
  <si>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</si>
  <si>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</si>
  <si>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</si>
  <si>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</si>
  <si>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</si>
  <si>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</si>
  <si>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</si>
  <si>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</si>
  <si>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</si>
  <si>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</si>
  <si>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</si>
  <si>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</si>
  <si>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</si>
  <si>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</si>
  <si>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</si>
  <si>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</si>
  <si>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</si>
  <si>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</si>
  <si>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</si>
  <si>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</si>
  <si>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</si>
  <si>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</si>
  <si>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</si>
  <si>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</si>
  <si>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</si>
  <si>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</si>
  <si>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</si>
  <si>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</si>
  <si>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</si>
  <si>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</si>
  <si>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</si>
  <si>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</si>
  <si>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</si>
  <si>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</si>
  <si>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</si>
  <si>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</si>
  <si>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</si>
  <si>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</si>
  <si>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</si>
  <si>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</si>
  <si>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</si>
  <si>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</si>
  <si>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</si>
  <si>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</si>
  <si>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</si>
  <si>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</si>
  <si>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</si>
  <si>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</si>
  <si>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</si>
  <si>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</si>
  <si>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</si>
  <si>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</si>
  <si>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</si>
  <si>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</si>
  <si>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</si>
  <si>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</si>
  <si>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</si>
  <si>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</si>
  <si>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</si>
  <si>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</si>
  <si>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</si>
  <si>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</si>
  <si>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</si>
  <si>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</si>
  <si>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</si>
  <si>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</si>
  <si>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</si>
  <si>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</si>
  <si>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</si>
  <si>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</si>
  <si>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</si>
  <si>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</si>
  <si>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</si>
  <si>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</si>
  <si>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</si>
  <si>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</si>
  <si>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</si>
  <si>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</si>
  <si>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</si>
  <si>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</si>
  <si>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</si>
  <si>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</si>
  <si>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</si>
  <si>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</si>
  <si>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</si>
  <si>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</si>
  <si>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</si>
  <si>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</si>
  <si>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</si>
  <si>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</si>
  <si>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</si>
  <si>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</si>
  <si>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</si>
  <si>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</si>
  <si>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</si>
  <si>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</si>
  <si>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</si>
  <si>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</si>
  <si>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</si>
  <si>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</si>
  <si>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</si>
  <si>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</si>
  <si>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</si>
  <si>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</si>
  <si>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</si>
  <si>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</si>
  <si>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</si>
  <si>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</si>
  <si>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</si>
  <si>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</si>
  <si>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</si>
  <si>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</si>
  <si>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</si>
  <si>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</si>
  <si>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</si>
  <si>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</si>
  <si>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</si>
  <si>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</si>
  <si>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</si>
  <si>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</si>
  <si>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</si>
  <si>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</si>
  <si>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</si>
  <si>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</si>
  <si>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</si>
  <si>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</si>
  <si>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</si>
  <si>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</si>
  <si>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</si>
  <si>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</si>
  <si>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</si>
  <si>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</si>
  <si>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</si>
  <si>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</si>
  <si>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</si>
  <si>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</si>
  <si>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</si>
  <si>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</si>
  <si>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</si>
  <si>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</si>
  <si>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</si>
  <si>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</si>
  <si>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</si>
  <si>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</si>
  <si>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</si>
  <si>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</si>
  <si>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</si>
  <si>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</si>
  <si>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</si>
  <si>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</si>
  <si>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</si>
  <si>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</si>
  <si>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</si>
  <si>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</si>
  <si>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</si>
  <si>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</si>
  <si>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</si>
  <si>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</si>
  <si>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</si>
  <si>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</si>
  <si>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</si>
  <si>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</si>
  <si>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</si>
  <si>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</si>
  <si>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</si>
  <si>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</si>
  <si>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</si>
  <si>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</si>
  <si>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</si>
  <si>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</si>
  <si>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</si>
  <si>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</si>
  <si>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</si>
  <si>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</si>
  <si>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</si>
  <si>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</si>
  <si>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</si>
  <si>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</si>
  <si>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</si>
  <si>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</si>
  <si>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</si>
  <si>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</si>
  <si>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</si>
  <si>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</si>
  <si>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</si>
  <si>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</si>
  <si>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</si>
  <si>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</si>
  <si>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</si>
  <si>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</si>
  <si>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</si>
  <si>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</si>
  <si>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</si>
  <si>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</si>
  <si>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</si>
  <si>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</si>
  <si>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</si>
  <si>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</si>
  <si>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</si>
  <si>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</si>
  <si>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</si>
  <si>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</si>
  <si>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</si>
  <si>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</si>
  <si>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</si>
  <si>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</si>
  <si>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</si>
  <si>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</si>
  <si>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</si>
  <si>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</si>
  <si>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</si>
  <si>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</si>
  <si>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</si>
  <si>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</si>
  <si>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</si>
  <si>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</si>
  <si>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</si>
  <si>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</si>
  <si>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</si>
  <si>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</si>
  <si>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</si>
  <si>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</si>
  <si>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</si>
  <si>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</si>
  <si>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</si>
  <si>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</si>
  <si>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</si>
  <si>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</si>
  <si>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</si>
  <si>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</si>
  <si>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</si>
  <si>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</si>
  <si>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</si>
  <si>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</si>
  <si>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</si>
  <si>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</si>
  <si>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</si>
  <si>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</si>
  <si>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</si>
  <si>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</si>
  <si>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</si>
  <si>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</si>
  <si>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</si>
  <si>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</si>
  <si>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</si>
  <si>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</si>
  <si>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</si>
  <si>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</si>
  <si>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</si>
  <si>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</si>
  <si>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</si>
  <si>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</si>
  <si>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</si>
  <si>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</si>
  <si>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</si>
  <si>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</si>
  <si>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</si>
  <si>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</si>
  <si>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</si>
  <si>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</si>
  <si>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</si>
  <si>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</si>
  <si>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</si>
  <si>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</si>
  <si>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</si>
  <si>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</si>
  <si>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</si>
  <si>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</si>
  <si>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</si>
  <si>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</si>
  <si>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</si>
  <si>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</si>
  <si>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</si>
  <si>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</si>
  <si>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</si>
  <si>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</si>
  <si>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</si>
  <si>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</si>
  <si>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</si>
  <si>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</si>
  <si>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</si>
  <si>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</si>
  <si>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</si>
  <si>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</si>
  <si>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</si>
  <si>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</si>
  <si>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</si>
  <si>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</si>
  <si>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</si>
  <si>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</si>
  <si>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</si>
  <si>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</si>
  <si>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</si>
  <si>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</si>
  <si>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</si>
  <si>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</si>
  <si>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</si>
  <si>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</si>
  <si>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</si>
  <si>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</si>
  <si>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</si>
  <si>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</si>
  <si>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</si>
  <si>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</si>
  <si>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</si>
  <si>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</si>
  <si>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</si>
  <si>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</si>
  <si>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</si>
  <si>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</si>
  <si>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</si>
  <si>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</si>
  <si>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</si>
  <si>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</si>
  <si>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</si>
  <si>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</si>
  <si>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</si>
  <si>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</si>
  <si>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</si>
  <si>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</si>
  <si>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</si>
  <si>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</si>
  <si>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</si>
  <si>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</si>
  <si>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</si>
  <si>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</si>
  <si>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</si>
  <si>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</si>
  <si>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</si>
  <si>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</si>
  <si>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</si>
  <si>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</si>
  <si>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</si>
  <si>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</si>
  <si>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</si>
  <si>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</si>
  <si>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</si>
  <si>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</si>
  <si>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</si>
  <si>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</si>
  <si>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</si>
  <si>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</si>
  <si>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</si>
  <si>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</si>
  <si>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</si>
  <si>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</si>
  <si>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</si>
  <si>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</si>
  <si>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</si>
  <si>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</si>
  <si>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</si>
  <si>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</si>
  <si>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</si>
  <si>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</si>
  <si>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</si>
  <si>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</si>
  <si>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</si>
  <si>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</si>
  <si>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</si>
  <si>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</si>
  <si>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</si>
  <si>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</si>
  <si>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</si>
  <si>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</si>
  <si>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</si>
  <si>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</si>
  <si>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</si>
  <si>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</si>
  <si>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</si>
  <si>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</si>
  <si>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</si>
  <si>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</si>
  <si>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</si>
  <si>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</si>
  <si>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</si>
  <si>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</si>
  <si>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</si>
  <si>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</si>
  <si>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</si>
  <si>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</si>
  <si>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</si>
  <si>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</si>
  <si>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</si>
  <si>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</si>
  <si>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</si>
  <si>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</si>
  <si>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</si>
  <si>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</si>
  <si>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</si>
  <si>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</si>
  <si>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</si>
  <si>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</si>
  <si>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</si>
  <si>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</si>
  <si>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</si>
  <si>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</si>
  <si>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</si>
  <si>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</si>
  <si>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</si>
  <si>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</si>
  <si>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</si>
  <si>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</si>
  <si>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</si>
  <si>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</si>
  <si>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</si>
  <si>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</si>
  <si>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</si>
  <si>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</si>
  <si>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</si>
  <si>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</si>
  <si>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</si>
  <si>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</si>
  <si>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</si>
  <si>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</si>
  <si>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</si>
  <si>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</si>
  <si>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</si>
  <si>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</si>
  <si>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</si>
  <si>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</si>
  <si>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</si>
  <si>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</si>
  <si>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</si>
  <si>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</si>
  <si>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</si>
  <si>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</si>
  <si>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</si>
  <si>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</si>
  <si>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</si>
  <si>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</si>
  <si>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</si>
  <si>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</si>
  <si>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</si>
  <si>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</si>
  <si>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</si>
  <si>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</si>
  <si>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</si>
  <si>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</si>
  <si>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</si>
  <si>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</si>
  <si>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</si>
  <si>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</si>
  <si>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</si>
  <si>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</si>
  <si>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</si>
  <si>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</si>
  <si>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</si>
  <si>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</si>
  <si>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</si>
  <si>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</si>
  <si>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</si>
  <si>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</si>
  <si>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</si>
  <si>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</si>
  <si>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</si>
  <si>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</si>
  <si>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</si>
  <si>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</si>
  <si>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</si>
  <si>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</si>
  <si>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</si>
  <si>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</si>
  <si>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</si>
  <si>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</si>
  <si>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</si>
  <si>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</si>
  <si>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</si>
  <si>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</si>
  <si>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</si>
  <si>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</si>
  <si>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</si>
  <si>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</si>
  <si>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</si>
  <si>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</si>
  <si>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</si>
  <si>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</si>
  <si>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</si>
  <si>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</si>
  <si>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</si>
  <si>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</si>
  <si>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</si>
  <si>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</si>
  <si>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</si>
  <si>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</si>
  <si>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</si>
  <si>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</si>
  <si>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</si>
  <si>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</si>
  <si>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</si>
  <si>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</si>
  <si>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</si>
  <si>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</si>
  <si>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</si>
  <si>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</si>
  <si>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</si>
  <si>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</si>
  <si>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</si>
  <si>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</si>
  <si>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</si>
  <si>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</si>
  <si>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</si>
  <si>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</si>
  <si>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</si>
  <si>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</si>
  <si>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</si>
  <si>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</si>
  <si>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</si>
  <si>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</si>
  <si>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</si>
  <si>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</si>
  <si>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</si>
  <si>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</si>
  <si>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</si>
  <si>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</si>
  <si>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</si>
  <si>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</si>
  <si>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</si>
  <si>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</si>
  <si>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</si>
  <si>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</si>
  <si>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</si>
  <si>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</si>
  <si>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</si>
  <si>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</si>
  <si>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</si>
  <si>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</si>
  <si>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</si>
  <si>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</si>
  <si>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</si>
  <si>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</si>
  <si>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</si>
  <si>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</si>
  <si>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</si>
  <si>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</si>
  <si>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</si>
  <si>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</si>
  <si>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</si>
  <si>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</si>
  <si>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</si>
  <si>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</si>
  <si>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</si>
  <si>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</si>
  <si>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</si>
  <si>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</si>
  <si>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</si>
  <si>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</si>
  <si>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</si>
  <si>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</si>
  <si>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</si>
  <si>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</si>
  <si>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</si>
  <si>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</si>
  <si>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</si>
  <si>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</si>
  <si>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</si>
  <si>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</si>
  <si>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</si>
  <si>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</si>
  <si>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</si>
  <si>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</si>
  <si>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</si>
  <si>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</si>
  <si>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</si>
  <si>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</si>
  <si>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</si>
  <si>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</si>
  <si>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</si>
  <si>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</si>
  <si>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</si>
  <si>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</si>
  <si>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</si>
  <si>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</si>
  <si>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</si>
  <si>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</si>
  <si>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</si>
  <si>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</si>
  <si>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</si>
  <si>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</si>
  <si>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</si>
  <si>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</si>
  <si>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</si>
  <si>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</si>
  <si>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</si>
  <si>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</si>
  <si>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</si>
  <si>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</si>
  <si>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</si>
  <si>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</si>
  <si>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</si>
  <si>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</si>
  <si>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</si>
  <si>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</si>
  <si>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</si>
  <si>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</si>
  <si>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</si>
  <si>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</si>
  <si>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</si>
  <si>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</si>
  <si>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</si>
  <si>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</si>
  <si>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</si>
  <si>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</si>
  <si>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</si>
  <si>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</si>
  <si>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</si>
  <si>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</si>
  <si>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</si>
  <si>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</si>
  <si>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</si>
  <si>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</si>
  <si>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</si>
  <si>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</si>
  <si>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</si>
  <si>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</si>
  <si>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</si>
  <si>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</si>
  <si>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</si>
  <si>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</si>
  <si>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</si>
  <si>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</si>
  <si>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</si>
  <si>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</si>
  <si>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</si>
  <si>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</si>
  <si>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</si>
  <si>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</si>
  <si>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</si>
  <si>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</si>
  <si>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</si>
  <si>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</si>
  <si>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</si>
  <si>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</si>
  <si>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</si>
  <si>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</si>
  <si>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</si>
  <si>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</si>
  <si>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</si>
  <si>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</si>
  <si>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</si>
  <si>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</si>
  <si>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</si>
  <si>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</si>
  <si>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</si>
  <si>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</si>
  <si>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</si>
  <si>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</si>
  <si>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</si>
  <si>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</si>
  <si>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</si>
  <si>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</si>
  <si>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</si>
  <si>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</si>
  <si>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</si>
  <si>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</si>
  <si>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</si>
  <si>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</si>
  <si>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</si>
  <si>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</si>
  <si>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</si>
  <si>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</si>
  <si>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</si>
  <si>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</si>
  <si>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</si>
  <si>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</si>
  <si>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</si>
  <si>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</si>
  <si>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</si>
  <si>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</si>
  <si>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</si>
  <si>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</si>
  <si>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</si>
  <si>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</si>
  <si>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</si>
  <si>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</si>
  <si>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</si>
  <si>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</si>
  <si>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</si>
  <si>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</si>
  <si>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</si>
  <si>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</si>
  <si>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</si>
  <si>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</si>
  <si>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</si>
  <si>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</si>
  <si>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</si>
  <si>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</si>
  <si>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</si>
  <si>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</si>
  <si>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</si>
  <si>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</si>
  <si>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</si>
  <si>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</si>
  <si>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</si>
  <si>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</si>
  <si>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</si>
  <si>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</si>
  <si>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</si>
  <si>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</si>
  <si>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</si>
  <si>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</si>
  <si>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</si>
  <si>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</si>
  <si>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</si>
  <si>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</si>
  <si>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</si>
  <si>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</si>
  <si>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</si>
  <si>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</si>
  <si>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</si>
  <si>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</si>
  <si>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</si>
  <si>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</si>
  <si>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</si>
  <si>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</si>
  <si>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</si>
  <si>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</si>
  <si>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</si>
  <si>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</si>
  <si>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</si>
  <si>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</si>
  <si>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</si>
  <si>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</si>
  <si>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</si>
  <si>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</si>
  <si>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</si>
  <si>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</si>
  <si>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</si>
  <si>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</si>
  <si>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</si>
  <si>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</si>
  <si>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</si>
  <si>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</si>
  <si>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</si>
  <si>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</si>
  <si>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</si>
  <si>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</si>
  <si>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</si>
  <si>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</si>
  <si>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</si>
  <si>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</si>
  <si>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</si>
  <si>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</si>
  <si>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</si>
  <si>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</si>
  <si>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</si>
  <si>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</si>
  <si>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</si>
  <si>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</si>
  <si>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</si>
  <si>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</si>
  <si>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</si>
  <si>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</si>
  <si>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</si>
  <si>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</si>
  <si>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</si>
  <si>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</si>
  <si>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</si>
  <si>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</si>
  <si>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</si>
  <si>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</si>
  <si>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</si>
  <si>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</si>
  <si>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</si>
  <si>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</si>
  <si>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</si>
  <si>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</si>
  <si>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</si>
  <si>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</si>
  <si>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</si>
  <si>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</si>
  <si>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</si>
  <si>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</si>
  <si>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</si>
  <si>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</si>
  <si>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</si>
  <si>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</si>
  <si>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</si>
  <si>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</si>
  <si>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</si>
  <si>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</si>
  <si>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</si>
  <si>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</si>
  <si>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</si>
  <si>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</si>
  <si>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</si>
  <si>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</si>
  <si>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</si>
  <si>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</si>
  <si>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</si>
  <si>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</si>
  <si>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</si>
  <si>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</si>
  <si>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</si>
  <si>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</si>
  <si>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</si>
  <si>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</si>
  <si>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</si>
  <si>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</si>
  <si>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</si>
  <si>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</si>
  <si>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</si>
  <si>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</si>
  <si>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</si>
  <si>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</si>
  <si>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</si>
  <si>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</si>
  <si>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</si>
  <si>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</si>
  <si>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</si>
  <si>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</si>
  <si>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</si>
  <si>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</si>
  <si>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</si>
  <si>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</si>
  <si>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</si>
  <si>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</si>
  <si>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</si>
  <si>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</si>
  <si>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</si>
  <si>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</si>
  <si>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</si>
  <si>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</si>
  <si>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</si>
  <si>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</si>
  <si>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</si>
  <si>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</si>
  <si>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</si>
  <si>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</si>
  <si>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</si>
  <si>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</si>
  <si>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</si>
  <si>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</si>
  <si>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</si>
  <si>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</si>
  <si>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</si>
  <si>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</si>
  <si>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</si>
  <si>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</si>
  <si>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</si>
  <si>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</si>
  <si>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</si>
  <si>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</si>
  <si>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</si>
  <si>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</si>
  <si>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</si>
  <si>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</si>
  <si>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</si>
  <si>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</si>
  <si>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</si>
  <si>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</si>
  <si>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</si>
  <si>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</si>
  <si>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</si>
  <si>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</si>
  <si>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</si>
  <si>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</si>
  <si>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</si>
  <si>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</si>
  <si>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</si>
  <si>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</si>
  <si>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</si>
  <si>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</si>
  <si>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</si>
  <si>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</si>
  <si>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</si>
  <si>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</si>
  <si>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</si>
  <si>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</si>
  <si>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</si>
  <si>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</si>
  <si>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</si>
  <si>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</si>
  <si>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</si>
  <si>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</si>
  <si>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</si>
  <si>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</si>
  <si>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</si>
  <si>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</si>
  <si>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</si>
  <si>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</si>
  <si>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</si>
  <si>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</si>
  <si>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</si>
  <si>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</si>
  <si>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</si>
  <si>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</si>
  <si>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</si>
  <si>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</si>
  <si>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</si>
  <si>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</si>
  <si>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</si>
  <si>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</si>
  <si>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</si>
  <si>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</si>
  <si>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</si>
  <si>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</si>
  <si>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</si>
  <si>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</si>
  <si>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</si>
  <si>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</si>
  <si>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</si>
  <si>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</si>
  <si>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</si>
  <si>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</si>
  <si>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</si>
  <si>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</si>
  <si>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</si>
  <si>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</si>
  <si>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</si>
  <si>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</si>
  <si>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</si>
  <si>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</si>
  <si>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</si>
  <si>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</si>
  <si>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</si>
  <si>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</si>
  <si>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</si>
  <si>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</si>
  <si>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</si>
  <si>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</si>
  <si>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</si>
  <si>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</si>
  <si>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</si>
  <si>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</si>
  <si>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</si>
  <si>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</si>
  <si>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</si>
  <si>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</si>
  <si>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</si>
  <si>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</si>
  <si>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</si>
  <si>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</si>
  <si>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</si>
  <si>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</si>
  <si>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</si>
  <si>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</si>
  <si>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</si>
  <si>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</si>
  <si>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</si>
  <si>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</si>
  <si>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</si>
  <si>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</si>
  <si>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</si>
  <si>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</si>
  <si>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</si>
  <si>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</si>
  <si>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</si>
  <si>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</si>
  <si>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</si>
  <si>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</si>
  <si>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</si>
  <si>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</si>
  <si>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</si>
  <si>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</si>
  <si>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</si>
  <si>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</si>
  <si>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</si>
  <si>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</si>
  <si>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</si>
  <si>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</si>
  <si>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</si>
  <si>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</si>
  <si>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</si>
  <si>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</si>
  <si>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</si>
  <si>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</si>
  <si>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</si>
  <si>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</si>
  <si>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</si>
  <si>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</si>
  <si>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</si>
  <si>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</si>
  <si>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</si>
  <si>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</si>
  <si>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</si>
  <si>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</si>
  <si>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</si>
  <si>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</si>
  <si>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</si>
  <si>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</si>
  <si>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</si>
  <si>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</si>
  <si>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</si>
  <si>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</si>
  <si>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</si>
  <si>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</si>
  <si>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</si>
  <si>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</si>
  <si>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</si>
  <si>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</si>
  <si>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</si>
  <si>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</si>
  <si>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</si>
  <si>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</si>
  <si>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</si>
  <si>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</si>
  <si>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</si>
  <si>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</si>
  <si>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</si>
  <si>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</si>
  <si>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</si>
  <si>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</si>
  <si>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</si>
  <si>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</si>
  <si>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</si>
  <si>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</si>
  <si>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</si>
  <si>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</si>
  <si>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</si>
  <si>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</si>
  <si>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</si>
  <si>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</si>
  <si>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</si>
  <si>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</si>
  <si>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</si>
  <si>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</si>
  <si>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</si>
  <si>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</si>
  <si>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</si>
  <si>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</si>
  <si>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</si>
  <si>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</si>
  <si>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</si>
  <si>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</si>
  <si>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</si>
  <si>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</si>
  <si>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</si>
  <si>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</si>
  <si>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</si>
  <si>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</si>
  <si>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</si>
  <si>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</si>
  <si>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</si>
  <si>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</si>
  <si>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</si>
  <si>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</si>
  <si>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</si>
  <si>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</si>
  <si>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</si>
  <si>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</si>
  <si>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</si>
  <si>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</si>
  <si>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</si>
  <si>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</si>
  <si>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</si>
  <si>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</si>
  <si>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</si>
  <si>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</si>
  <si>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</si>
  <si>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</si>
  <si>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</si>
  <si>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</si>
  <si>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</si>
  <si>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</si>
  <si>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</si>
  <si>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</si>
  <si>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</si>
  <si>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</si>
  <si>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</si>
  <si>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</si>
  <si>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</si>
  <si>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</si>
  <si>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</si>
  <si>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</si>
  <si>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</si>
  <si>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</si>
  <si>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</si>
  <si>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</si>
  <si>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</si>
  <si>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</si>
  <si>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</si>
  <si>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</si>
  <si>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</si>
  <si>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</si>
  <si>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</si>
  <si>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</si>
  <si>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</si>
  <si>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</si>
  <si>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</si>
  <si>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</si>
  <si>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</si>
  <si>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</si>
  <si>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</si>
  <si>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</si>
  <si>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</si>
  <si>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</si>
  <si>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</si>
  <si>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</si>
  <si>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</si>
  <si>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</si>
  <si>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</si>
  <si>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</si>
  <si>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</si>
  <si>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</si>
  <si>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</si>
  <si>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</si>
  <si>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</si>
  <si>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</si>
  <si>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</si>
  <si>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</si>
  <si>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</si>
  <si>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</si>
  <si>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</si>
  <si>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</si>
  <si>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</si>
  <si>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</si>
  <si>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</si>
  <si>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</si>
  <si>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</si>
  <si>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</si>
  <si>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</si>
  <si>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</si>
  <si>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</si>
  <si>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</si>
  <si>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</si>
  <si>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</si>
  <si>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</si>
  <si>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</si>
  <si>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</si>
  <si>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</si>
  <si>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</si>
  <si>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</si>
  <si>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</si>
  <si>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</si>
  <si>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</si>
  <si>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</si>
  <si>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</si>
  <si>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</si>
  <si>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</si>
  <si>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</si>
  <si>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</si>
  <si>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</si>
  <si>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</si>
  <si>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</si>
  <si>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</si>
  <si>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</si>
  <si>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</si>
  <si>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</si>
  <si>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</si>
  <si>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</si>
  <si>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</si>
  <si>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</si>
  <si>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</si>
  <si>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</si>
  <si>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</si>
  <si>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</si>
  <si>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</si>
  <si>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</si>
  <si>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</si>
  <si>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</si>
  <si>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</si>
  <si>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</si>
  <si>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</si>
  <si>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</si>
  <si>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</si>
  <si>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</si>
  <si>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</si>
  <si>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</si>
  <si>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</si>
  <si>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</si>
  <si>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</si>
  <si>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</si>
  <si>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</si>
  <si>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</si>
  <si>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</si>
  <si>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</si>
  <si>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</si>
  <si>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</si>
  <si>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</si>
  <si>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</si>
  <si>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</si>
  <si>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</si>
  <si>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</si>
  <si>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</si>
  <si>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</si>
  <si>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</si>
  <si>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</si>
  <si>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</si>
  <si>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</si>
  <si>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</si>
  <si>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</si>
  <si>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</si>
  <si>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</si>
  <si>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</si>
  <si>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</si>
  <si>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</si>
  <si>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</si>
  <si>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</si>
  <si>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</si>
  <si>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</si>
  <si>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</si>
  <si>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</si>
  <si>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</si>
  <si>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</si>
  <si>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</si>
  <si>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</si>
  <si>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</si>
  <si>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</si>
  <si>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</si>
  <si>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</si>
  <si>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</si>
  <si>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</si>
  <si>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</si>
  <si>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</si>
  <si>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</si>
  <si>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</si>
  <si>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</si>
  <si>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</si>
  <si>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</si>
  <si>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</si>
  <si>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</si>
  <si>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</si>
  <si>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</si>
  <si>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</si>
  <si>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</si>
  <si>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</si>
  <si>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</si>
  <si>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</si>
  <si>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</si>
  <si>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</si>
  <si>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</si>
  <si>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</si>
  <si>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</si>
  <si>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</si>
  <si>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</si>
  <si>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</si>
  <si>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</si>
  <si>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</si>
  <si>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</si>
  <si>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</si>
  <si>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</si>
  <si>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</si>
  <si>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</si>
  <si>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</si>
  <si>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</si>
  <si>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</si>
  <si>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</si>
  <si>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</si>
  <si>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</si>
  <si>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</si>
  <si>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</si>
  <si>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</si>
  <si>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</si>
  <si>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</si>
  <si>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</si>
  <si>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</si>
  <si>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</si>
  <si>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</si>
  <si>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</si>
  <si>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</si>
  <si>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</si>
  <si>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</si>
  <si>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</si>
  <si>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</si>
  <si>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</si>
  <si>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</si>
  <si>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</si>
  <si>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</si>
  <si>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</si>
  <si>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</si>
  <si>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</si>
  <si>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</si>
  <si>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</si>
  <si>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</si>
  <si>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</si>
  <si>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</si>
  <si>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</si>
  <si>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</si>
  <si>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</si>
  <si>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</si>
  <si>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</si>
  <si>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</si>
  <si>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</si>
  <si>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</si>
  <si>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</si>
  <si>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</si>
  <si>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</si>
  <si>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</si>
  <si>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</si>
  <si>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</si>
  <si>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</si>
  <si>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</si>
  <si>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</si>
  <si>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</si>
  <si>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</si>
  <si>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</si>
  <si>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</si>
  <si>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</si>
  <si>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</si>
  <si>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</si>
  <si>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</si>
  <si>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</si>
  <si>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</si>
  <si>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</si>
  <si>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</si>
  <si>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</si>
  <si>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</si>
  <si>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</si>
  <si>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</si>
  <si>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</si>
  <si>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</si>
  <si>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</si>
  <si>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</si>
  <si>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</si>
  <si>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</si>
  <si>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</si>
  <si>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</si>
  <si>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</si>
  <si>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</si>
  <si>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</si>
  <si>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</si>
  <si>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</si>
  <si>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</si>
  <si>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</si>
  <si>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</si>
  <si>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</si>
  <si>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</si>
  <si>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</si>
  <si>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</si>
  <si>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</si>
  <si>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</si>
  <si>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</si>
  <si>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</si>
  <si>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</si>
  <si>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</si>
  <si>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</si>
  <si>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</si>
  <si>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</si>
  <si>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</si>
  <si>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</si>
  <si>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</si>
  <si>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</si>
  <si>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</si>
  <si>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</si>
  <si>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</si>
  <si>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</si>
  <si>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</si>
  <si>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</si>
  <si>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</si>
  <si>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</si>
  <si>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</si>
  <si>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</si>
  <si>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</si>
  <si>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</si>
  <si>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</si>
  <si>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</si>
  <si>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</si>
  <si>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</si>
  <si>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</si>
  <si>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</si>
  <si>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</si>
  <si>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</si>
  <si>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</si>
  <si>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</si>
  <si>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</si>
  <si>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</si>
  <si>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</si>
  <si>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</si>
  <si>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</si>
  <si>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</si>
  <si>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</si>
  <si>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</si>
  <si>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</si>
  <si>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</si>
  <si>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</si>
  <si>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</si>
  <si>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</si>
  <si>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</si>
  <si>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</si>
  <si>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</si>
  <si>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</si>
  <si>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</si>
  <si>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</si>
  <si>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</si>
  <si>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</si>
  <si>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</si>
  <si>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</si>
  <si>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</si>
  <si>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</si>
  <si>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</si>
  <si>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</si>
  <si>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</si>
  <si>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</si>
  <si>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</si>
  <si>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</si>
  <si>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</si>
  <si>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</si>
  <si>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</si>
  <si>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</si>
  <si>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</si>
  <si>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</si>
  <si>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</si>
  <si>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</si>
  <si>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</si>
  <si>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</si>
  <si>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</si>
  <si>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</si>
  <si>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</si>
  <si>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</si>
  <si>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</si>
  <si>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</si>
  <si>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</si>
  <si>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</si>
  <si>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</si>
  <si>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</si>
  <si>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</si>
  <si>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</si>
  <si>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</si>
  <si>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</si>
  <si>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</si>
  <si>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</si>
  <si>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</si>
  <si>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</si>
  <si>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</si>
  <si>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</si>
  <si>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</si>
  <si>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</si>
  <si>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</si>
  <si>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</si>
  <si>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</si>
  <si>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</si>
  <si>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</si>
  <si>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</si>
  <si>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</si>
  <si>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</si>
  <si>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</si>
  <si>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</si>
  <si>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</si>
  <si>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</si>
  <si>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</si>
  <si>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</si>
  <si>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</si>
  <si>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</si>
  <si>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</si>
  <si>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</si>
  <si>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</si>
  <si>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</si>
  <si>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</si>
  <si>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</si>
  <si>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</si>
  <si>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</si>
  <si>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</si>
  <si>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</si>
  <si>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</si>
  <si>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</si>
  <si>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</si>
  <si>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</si>
  <si>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</si>
  <si>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</si>
  <si>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</si>
  <si>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</si>
  <si>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</si>
  <si>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</si>
  <si>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</si>
  <si>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</si>
  <si>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</si>
  <si>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</si>
  <si>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</si>
  <si>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</si>
  <si>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</si>
  <si>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</si>
  <si>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</si>
  <si>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</si>
  <si>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</si>
  <si>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</si>
  <si>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</si>
  <si>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</si>
  <si>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</si>
  <si>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</si>
  <si>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</si>
  <si>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</si>
  <si>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</si>
  <si>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</si>
  <si>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</si>
  <si>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</si>
  <si>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</si>
  <si>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</si>
  <si>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</si>
  <si>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</si>
  <si>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</si>
  <si>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</si>
  <si>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</si>
  <si>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</si>
  <si>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</si>
  <si>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</si>
  <si>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</si>
  <si>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</si>
  <si>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</si>
  <si>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</si>
  <si>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</si>
  <si>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</si>
  <si>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</si>
  <si>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</si>
  <si>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</si>
  <si>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</si>
  <si>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</si>
  <si>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</si>
  <si>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</si>
  <si>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</si>
  <si>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</si>
  <si>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</si>
  <si>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</si>
  <si>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</si>
  <si>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</si>
  <si>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</si>
  <si>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</si>
  <si>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</si>
  <si>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</si>
  <si>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</si>
  <si>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</si>
  <si>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</si>
  <si>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</si>
  <si>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</si>
  <si>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</si>
  <si>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</si>
  <si>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</si>
  <si>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</si>
  <si>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</si>
  <si>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</si>
  <si>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</si>
  <si>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</si>
  <si>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</si>
  <si>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</si>
  <si>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</si>
  <si>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</si>
  <si>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</si>
  <si>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</si>
  <si>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</si>
  <si>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</si>
  <si>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</si>
  <si>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</si>
  <si>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</si>
  <si>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</si>
  <si>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</si>
  <si>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</si>
  <si>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</si>
  <si>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</si>
  <si>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</si>
  <si>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</si>
  <si>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</si>
  <si>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</si>
  <si>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</si>
  <si>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</si>
  <si>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</si>
  <si>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</si>
  <si>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</si>
  <si>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</si>
  <si>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</si>
  <si>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</si>
  <si>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</si>
  <si>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</si>
  <si>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</si>
  <si>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</si>
  <si>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</si>
  <si>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</si>
  <si>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</si>
  <si>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</si>
  <si>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</si>
  <si>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</si>
  <si>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</si>
  <si>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</si>
  <si>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</si>
  <si>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</si>
  <si>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</si>
  <si>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</si>
  <si>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</si>
  <si>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</si>
  <si>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</si>
  <si>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</si>
  <si>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</si>
  <si>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</si>
  <si>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</si>
  <si>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</si>
  <si>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</si>
  <si>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</si>
  <si>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</si>
  <si>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</si>
  <si>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</si>
  <si>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</si>
  <si>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</si>
  <si>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</si>
  <si>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</si>
  <si>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</si>
  <si>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</si>
  <si>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</si>
  <si>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</si>
  <si>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</si>
  <si>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</si>
  <si>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</si>
  <si>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</si>
  <si>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</si>
  <si>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</si>
  <si>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</si>
  <si>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</si>
  <si>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</si>
  <si>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</si>
  <si>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</si>
  <si>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</si>
  <si>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</si>
  <si>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</si>
  <si>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</si>
  <si>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</si>
  <si>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</si>
  <si>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</si>
  <si>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</si>
  <si>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</si>
  <si>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</si>
  <si>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</si>
  <si>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</si>
  <si>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</si>
  <si>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</si>
  <si>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</si>
  <si>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</si>
  <si>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</si>
  <si>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</si>
  <si>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</si>
  <si>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</si>
  <si>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</si>
  <si>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</si>
  <si>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</si>
  <si>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</si>
  <si>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</si>
  <si>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</si>
  <si>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</si>
  <si>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</si>
  <si>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</si>
  <si>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</si>
  <si>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</si>
  <si>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</si>
  <si>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</si>
  <si>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</si>
  <si>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</si>
  <si>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</si>
  <si>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</si>
  <si>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</si>
  <si>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</si>
  <si>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</si>
  <si>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</si>
  <si>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</si>
  <si>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</si>
  <si>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</si>
  <si>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</si>
  <si>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</si>
  <si>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</si>
  <si>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</si>
  <si>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</si>
  <si>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</si>
  <si>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</si>
  <si>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</si>
  <si>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</si>
  <si>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</si>
  <si>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</si>
  <si>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</si>
  <si>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</si>
  <si>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</si>
  <si>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</si>
  <si>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</si>
  <si>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</si>
  <si>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</si>
  <si>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</si>
  <si>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</si>
  <si>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</si>
  <si>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</si>
  <si>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</si>
  <si>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</si>
  <si>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</si>
  <si>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</si>
  <si>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</si>
  <si>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</si>
  <si>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</si>
  <si>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</si>
  <si>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</si>
  <si>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</si>
  <si>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</si>
  <si>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</si>
  <si>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</si>
  <si>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</si>
  <si>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</si>
  <si>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</si>
  <si>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</si>
  <si>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</si>
  <si>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</si>
  <si>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</si>
  <si>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</si>
  <si>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</si>
  <si>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</si>
  <si>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</si>
  <si>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</si>
  <si>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</si>
  <si>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</si>
  <si>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</si>
  <si>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</si>
  <si>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</si>
  <si>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</si>
  <si>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</si>
  <si>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</si>
  <si>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</si>
  <si>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</si>
  <si>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</si>
  <si>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</si>
  <si>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</si>
  <si>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</si>
  <si>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</si>
  <si>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</si>
  <si>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</si>
  <si>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</si>
  <si>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</si>
  <si>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</si>
  <si>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</si>
  <si>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</si>
  <si>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</si>
  <si>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</si>
  <si>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</si>
  <si>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</si>
  <si>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</si>
  <si>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</si>
  <si>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</si>
  <si>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</si>
  <si>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</si>
  <si>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</si>
  <si>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</si>
  <si>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</si>
  <si>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</si>
  <si>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</si>
  <si>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</si>
  <si>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</si>
  <si>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</si>
  <si>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</si>
  <si>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</si>
  <si>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</si>
  <si>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</si>
  <si>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</si>
  <si>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</si>
  <si>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</si>
  <si>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</si>
  <si>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</si>
  <si>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</si>
  <si>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</si>
  <si>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</si>
  <si>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</si>
  <si>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</si>
  <si>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</si>
  <si>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</si>
  <si>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</si>
  <si>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</si>
  <si>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</si>
  <si>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</si>
  <si>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</si>
  <si>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</si>
  <si>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</si>
  <si>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</si>
  <si>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</si>
  <si>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</si>
  <si>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</si>
  <si>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</si>
  <si>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</si>
  <si>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</si>
  <si>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</si>
  <si>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</si>
  <si>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</si>
  <si>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</si>
  <si>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</si>
  <si>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</si>
  <si>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</si>
  <si>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</si>
  <si>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</si>
  <si>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</si>
  <si>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</si>
  <si>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</si>
  <si>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</si>
  <si>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</si>
  <si>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</si>
  <si>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</si>
  <si>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</si>
  <si>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</si>
  <si>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</si>
  <si>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</si>
  <si>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</si>
  <si>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</si>
  <si>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</si>
  <si>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</si>
  <si>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</si>
  <si>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</si>
  <si>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</si>
  <si>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</si>
  <si>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</si>
  <si>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</si>
  <si>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</si>
  <si>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</si>
  <si>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</si>
  <si>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</si>
  <si>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</si>
  <si>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</si>
  <si>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</si>
  <si>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</si>
  <si>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</si>
  <si>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</si>
  <si>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</si>
  <si>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</si>
  <si>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</si>
  <si>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</si>
  <si>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</si>
  <si>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</si>
  <si>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</si>
  <si>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</si>
  <si>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</si>
  <si>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</si>
  <si>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</si>
  <si>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</si>
  <si>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</si>
  <si>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</si>
  <si>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</si>
  <si>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</si>
  <si>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</si>
  <si>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</si>
  <si>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</si>
  <si>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</si>
  <si>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</si>
  <si>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</si>
  <si>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</si>
  <si>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</si>
  <si>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</si>
  <si>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</si>
  <si>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</si>
  <si>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</si>
  <si>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</si>
  <si>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</si>
  <si>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</si>
  <si>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</si>
  <si>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</si>
  <si>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</si>
  <si>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</si>
  <si>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</si>
  <si>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</si>
  <si>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</si>
  <si>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</si>
  <si>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</si>
  <si>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</si>
  <si>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</si>
  <si>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</si>
  <si>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</si>
  <si>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</si>
  <si>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</si>
  <si>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</si>
  <si>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</si>
  <si>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</si>
  <si>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</si>
  <si>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</si>
  <si>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</si>
  <si>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</si>
  <si>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</si>
  <si>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</si>
  <si>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</si>
  <si>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</si>
  <si>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</si>
  <si>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</si>
  <si>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</si>
  <si>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</si>
  <si>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</si>
  <si>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</si>
  <si>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</si>
  <si>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</si>
  <si>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</si>
  <si>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</si>
  <si>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</si>
  <si>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</si>
  <si>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</si>
  <si>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</si>
  <si>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</si>
  <si>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</si>
  <si>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</si>
  <si>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</si>
  <si>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</si>
  <si>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</si>
  <si>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</si>
  <si>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</si>
  <si>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</si>
  <si>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</si>
  <si>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</si>
  <si>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</si>
  <si>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</si>
  <si>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</si>
  <si>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</si>
  <si>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</si>
  <si>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</si>
  <si>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</si>
  <si>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</si>
  <si>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</si>
  <si>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</si>
  <si>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</si>
  <si>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</si>
  <si>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</si>
  <si>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</si>
  <si>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</si>
  <si>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</si>
  <si>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</si>
  <si>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</si>
  <si>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</si>
  <si>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</si>
  <si>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</si>
  <si>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</si>
  <si>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</si>
  <si>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</si>
  <si>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</si>
  <si>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</si>
  <si>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</si>
  <si>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</si>
  <si>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</si>
  <si>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</si>
  <si>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</si>
  <si>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</si>
  <si>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</si>
  <si>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</si>
  <si>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</si>
  <si>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</si>
  <si>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</si>
  <si>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</si>
  <si>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</si>
  <si>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</si>
  <si>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</si>
  <si>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</si>
  <si>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</si>
  <si>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</si>
  <si>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</si>
  <si>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</si>
  <si>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</si>
  <si>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</si>
  <si>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</si>
  <si>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</si>
  <si>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</si>
  <si>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</si>
  <si>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</si>
  <si>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</si>
  <si>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</si>
  <si>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</si>
  <si>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</si>
  <si>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</si>
  <si>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</si>
  <si>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</si>
  <si>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</si>
  <si>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</si>
  <si>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</si>
  <si>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</si>
  <si>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</si>
  <si>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</si>
  <si>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</si>
  <si>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</si>
  <si>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</si>
  <si>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</si>
  <si>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</si>
  <si>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</si>
  <si>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</si>
  <si>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</si>
  <si>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</si>
  <si>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</si>
  <si>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</si>
  <si>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</si>
  <si>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</si>
  <si>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</si>
  <si>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</si>
  <si>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</si>
  <si>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</si>
  <si>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</si>
  <si>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</si>
  <si>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</si>
  <si>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</si>
  <si>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</si>
  <si>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</si>
  <si>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</si>
  <si>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</si>
  <si>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</si>
  <si>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</si>
  <si>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</si>
  <si>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</si>
  <si>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</si>
  <si>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</si>
  <si>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</si>
  <si>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</si>
  <si>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</si>
  <si>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</si>
  <si>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</si>
  <si>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</si>
  <si>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</si>
  <si>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</si>
  <si>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</si>
  <si>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</si>
  <si>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</si>
  <si>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</si>
  <si>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</si>
  <si>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</si>
  <si>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</si>
  <si>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</si>
  <si>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</si>
  <si>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</si>
  <si>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</si>
  <si>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</si>
  <si>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</si>
  <si>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</si>
  <si>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</si>
  <si>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</si>
  <si>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</si>
  <si>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</si>
  <si>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</si>
  <si>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</si>
  <si>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</si>
  <si>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</si>
  <si>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</si>
  <si>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</si>
  <si>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</si>
  <si>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</si>
  <si>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</si>
  <si>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</si>
  <si>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</si>
  <si>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</si>
  <si>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</si>
  <si>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</si>
  <si>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</si>
  <si>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</si>
  <si>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</si>
  <si>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</si>
  <si>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</si>
  <si>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</si>
  <si>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</si>
  <si>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</si>
  <si>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</si>
  <si>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</si>
  <si>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</si>
  <si>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</si>
  <si>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</si>
  <si>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</si>
  <si>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</si>
  <si>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</si>
  <si>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</si>
  <si>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</si>
  <si>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</si>
  <si>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</si>
  <si>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</si>
  <si>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</si>
  <si>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</si>
  <si>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</si>
  <si>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</si>
  <si>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</si>
  <si>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</si>
  <si>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</si>
  <si>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</si>
  <si>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</si>
  <si>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</si>
  <si>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</si>
  <si>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</si>
  <si>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</si>
  <si>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</si>
  <si>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</si>
  <si>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</si>
  <si>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</si>
  <si>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</si>
  <si>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</si>
  <si>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</si>
  <si>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</si>
  <si>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</si>
  <si>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</si>
  <si>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</si>
  <si>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</si>
  <si>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</si>
  <si>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</si>
  <si>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</si>
  <si>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</si>
  <si>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</si>
  <si>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</si>
  <si>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</si>
  <si>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</si>
  <si>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</si>
  <si>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</si>
  <si>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</si>
  <si>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</si>
  <si>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</si>
  <si>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</si>
  <si>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</si>
  <si>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</si>
  <si>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</si>
  <si>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</si>
  <si>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</si>
  <si>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</si>
  <si>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</si>
  <si>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</si>
  <si>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</si>
  <si>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</si>
  <si>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</si>
  <si>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</si>
  <si>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</si>
  <si>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</si>
  <si>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</si>
  <si>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</si>
  <si>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</si>
  <si>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</si>
  <si>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</si>
  <si>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</si>
  <si>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</si>
  <si>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</si>
  <si>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</si>
  <si>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</si>
  <si>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</si>
  <si>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</si>
  <si>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</si>
  <si>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</si>
  <si>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</si>
  <si>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</si>
  <si>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</si>
  <si>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</si>
  <si>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</si>
  <si>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</si>
  <si>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</si>
  <si>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</si>
  <si>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</si>
  <si>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</si>
  <si>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</si>
  <si>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</si>
  <si>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</si>
  <si>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</si>
  <si>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</si>
  <si>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</si>
  <si>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</si>
  <si>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</si>
  <si>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</si>
  <si>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</si>
  <si>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</si>
  <si>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</si>
  <si>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</si>
  <si>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</si>
  <si>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</si>
  <si>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</si>
  <si>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</si>
  <si>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</si>
  <si>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</si>
  <si>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</si>
  <si>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</si>
  <si>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</si>
  <si>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</si>
  <si>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</si>
  <si>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</si>
  <si>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</si>
  <si>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</si>
  <si>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</si>
  <si>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</si>
  <si>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</si>
  <si>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</si>
  <si>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</si>
  <si>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</si>
  <si>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</si>
  <si>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</si>
  <si>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</si>
  <si>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</si>
  <si>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</si>
  <si>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</si>
  <si>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</si>
  <si>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</si>
  <si>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</si>
  <si>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</si>
  <si>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</si>
  <si>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</si>
  <si>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</si>
  <si>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</si>
  <si>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</si>
  <si>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</si>
  <si>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</si>
  <si>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</si>
  <si>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</si>
  <si>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</si>
  <si>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</si>
  <si>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</si>
  <si>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</si>
  <si>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</si>
  <si>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</si>
  <si>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</si>
  <si>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</si>
  <si>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</si>
  <si>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</si>
  <si>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</si>
  <si>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</si>
  <si>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</si>
  <si>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</si>
  <si>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</si>
  <si>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</si>
  <si>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</si>
  <si>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</si>
  <si>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</si>
  <si>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</si>
  <si>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</si>
  <si>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</si>
  <si>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</si>
  <si>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</si>
  <si>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</si>
  <si>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</si>
  <si>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</si>
  <si>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</si>
  <si>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</si>
  <si>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</si>
  <si>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</si>
  <si>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</si>
  <si>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</si>
  <si>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</si>
  <si>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</si>
  <si>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</si>
  <si>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</si>
  <si>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</si>
  <si>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</si>
  <si>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</si>
  <si>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</si>
  <si>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</si>
  <si>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</si>
  <si>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</si>
  <si>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</si>
  <si>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</si>
  <si>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</si>
  <si>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</si>
  <si>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</si>
  <si>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</si>
  <si>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</si>
  <si>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</si>
  <si>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</si>
  <si>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</si>
  <si>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</si>
  <si>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</si>
  <si>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</si>
  <si>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</si>
  <si>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</si>
  <si>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</si>
  <si>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</si>
  <si>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</si>
  <si>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</si>
  <si>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</si>
  <si>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</si>
  <si>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</si>
  <si>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</si>
  <si>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</si>
  <si>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</si>
  <si>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</si>
  <si>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</si>
  <si>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</si>
  <si>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</si>
  <si>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</si>
  <si>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</si>
  <si>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</si>
  <si>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</si>
  <si>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</si>
  <si>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</si>
  <si>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</si>
  <si>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</si>
  <si>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</si>
  <si>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</si>
  <si>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</si>
  <si>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</si>
  <si>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</si>
  <si>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</si>
  <si>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</si>
  <si>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</si>
  <si>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</si>
  <si>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</si>
  <si>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</si>
  <si>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</si>
  <si>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</si>
  <si>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</si>
  <si>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</si>
  <si>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</si>
  <si>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</si>
  <si>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</si>
  <si>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</si>
  <si>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</si>
  <si>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</si>
  <si>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</si>
  <si>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</si>
  <si>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</si>
  <si>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</si>
  <si>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</si>
  <si>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</si>
  <si>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</si>
  <si>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</si>
  <si>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</si>
  <si>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</si>
  <si>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</si>
  <si>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</si>
  <si>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</si>
  <si>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</si>
  <si>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</si>
  <si>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</si>
  <si>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</si>
  <si>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</si>
  <si>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</si>
  <si>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</si>
  <si>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</si>
  <si>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</si>
  <si>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</si>
  <si>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</si>
  <si>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</si>
  <si>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</si>
  <si>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</si>
  <si>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</si>
  <si>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</si>
  <si>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</si>
  <si>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</si>
  <si>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</si>
  <si>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</si>
  <si>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</si>
  <si>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</si>
  <si>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</si>
  <si>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</si>
  <si>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</si>
  <si>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</si>
  <si>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</si>
  <si>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</si>
  <si>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</si>
  <si>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</si>
  <si>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</si>
  <si>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</si>
  <si>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</si>
  <si>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</si>
  <si>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</si>
  <si>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</si>
  <si>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</si>
  <si>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</si>
  <si>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</si>
  <si>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</si>
  <si>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</si>
  <si>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</si>
  <si>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</si>
  <si>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</si>
  <si>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</si>
  <si>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</si>
  <si>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</si>
  <si>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</si>
  <si>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</si>
  <si>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</si>
  <si>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</si>
  <si>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</si>
  <si>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</si>
  <si>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</si>
  <si>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</si>
  <si>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</si>
  <si>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</si>
  <si>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</si>
  <si>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</si>
  <si>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</si>
  <si>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</si>
  <si>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</si>
  <si>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</si>
  <si>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</si>
  <si>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</si>
  <si>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</si>
  <si>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</si>
  <si>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</si>
  <si>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</si>
  <si>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</si>
  <si>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</si>
  <si>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</si>
  <si>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</si>
  <si>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</si>
  <si>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</si>
  <si>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</si>
  <si>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</si>
  <si>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</si>
  <si>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</si>
  <si>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</si>
  <si>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</si>
  <si>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</si>
  <si>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</si>
  <si>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</si>
  <si>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</si>
  <si>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</si>
  <si>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</si>
  <si>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</si>
  <si>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</si>
  <si>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</si>
  <si>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</si>
  <si>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</si>
  <si>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</si>
  <si>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</si>
  <si>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</si>
  <si>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</si>
  <si>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</si>
  <si>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</si>
  <si>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</si>
  <si>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</si>
  <si>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</si>
  <si>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</si>
  <si>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</si>
  <si>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</si>
  <si>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</si>
  <si>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</si>
  <si>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</si>
  <si>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</si>
  <si>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</si>
  <si>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</si>
  <si>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</si>
  <si>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</si>
  <si>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</si>
  <si>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</si>
  <si>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</si>
  <si>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</si>
  <si>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</si>
  <si>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</si>
  <si>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</si>
  <si>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</si>
  <si>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</si>
  <si>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</si>
  <si>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</si>
  <si>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</si>
  <si>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</si>
  <si>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</si>
  <si>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</si>
  <si>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</si>
  <si>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</si>
  <si>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</si>
  <si>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</si>
  <si>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</si>
  <si>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</si>
  <si>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</si>
  <si>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</si>
  <si>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</si>
  <si>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</si>
  <si>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</si>
  <si>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</si>
  <si>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</si>
  <si>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</si>
  <si>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</si>
  <si>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</si>
  <si>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</si>
  <si>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</si>
  <si>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</si>
  <si>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</si>
  <si>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</si>
  <si>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</si>
  <si>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</si>
  <si>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</si>
  <si>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</si>
  <si>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</si>
  <si>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</si>
  <si>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</si>
  <si>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</si>
  <si>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</si>
  <si>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</si>
  <si>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</si>
  <si>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</si>
  <si>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</si>
  <si>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</si>
  <si>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</si>
  <si>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</si>
  <si>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</si>
  <si>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</si>
  <si>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</si>
  <si>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</si>
  <si>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</si>
  <si>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</si>
  <si>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</si>
  <si>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</si>
  <si>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</si>
  <si>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</si>
  <si>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</si>
  <si>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</si>
  <si>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</si>
  <si>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</si>
  <si>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</si>
  <si>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</si>
  <si>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</si>
  <si>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</si>
  <si>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</si>
  <si>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</si>
  <si>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</si>
  <si>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</si>
  <si>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</si>
  <si>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</si>
  <si>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</si>
  <si>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</si>
  <si>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</si>
  <si>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</si>
  <si>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</si>
  <si>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</si>
  <si>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</si>
  <si>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</si>
  <si>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</si>
  <si>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</si>
  <si>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</si>
  <si>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</si>
  <si>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</si>
  <si>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</si>
  <si>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</si>
  <si>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</si>
  <si>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</si>
  <si>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</si>
  <si>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</si>
  <si>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</si>
  <si>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</si>
  <si>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</si>
  <si>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</si>
  <si>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</si>
  <si>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</si>
  <si>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</si>
  <si>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</si>
  <si>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</si>
  <si>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</si>
  <si>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</si>
  <si>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</si>
  <si>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</si>
  <si>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</si>
  <si>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</si>
  <si>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</si>
  <si>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</si>
  <si>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</si>
  <si>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</si>
  <si>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</si>
  <si>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</si>
  <si>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</si>
  <si>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</si>
  <si>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</si>
  <si>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</si>
  <si>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</si>
  <si>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</si>
  <si>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</si>
  <si>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</si>
  <si>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</si>
  <si>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</si>
  <si>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</si>
  <si>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</si>
  <si>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</si>
  <si>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</si>
  <si>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</si>
  <si>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</si>
  <si>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</si>
  <si>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</si>
  <si>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</si>
  <si>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</si>
  <si>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</si>
  <si>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</si>
  <si>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</si>
  <si>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</si>
  <si>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</si>
  <si>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</si>
  <si>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</si>
  <si>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</si>
  <si>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</si>
  <si>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</si>
  <si>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</si>
  <si>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</si>
  <si>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</si>
  <si>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</si>
  <si>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</si>
  <si>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</si>
  <si>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</si>
  <si>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</si>
  <si>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</si>
  <si>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</si>
  <si>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</si>
  <si>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</si>
  <si>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</si>
  <si>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</si>
  <si>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</si>
  <si>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</si>
  <si>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</si>
  <si>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</si>
  <si>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</si>
  <si>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</si>
  <si>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</si>
  <si>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</si>
  <si>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</si>
  <si>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</si>
  <si>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</si>
  <si>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</si>
  <si>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</si>
  <si>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</si>
  <si>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</si>
  <si>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</si>
  <si>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</si>
  <si>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</si>
  <si>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</si>
  <si>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</si>
  <si>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</si>
  <si>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</si>
  <si>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</si>
  <si>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</si>
  <si>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</si>
  <si>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</si>
  <si>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</si>
  <si>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</si>
  <si>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</si>
  <si>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</si>
  <si>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</si>
  <si>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</si>
  <si>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</si>
  <si>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</si>
  <si>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</si>
  <si>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</si>
  <si>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</si>
  <si>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</si>
  <si>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</si>
  <si>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</si>
  <si>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</si>
  <si>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</si>
  <si>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</si>
  <si>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</si>
  <si>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</si>
  <si>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</si>
  <si>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</si>
  <si>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</si>
  <si>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</si>
  <si>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</si>
  <si>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</si>
  <si>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</si>
  <si>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</si>
  <si>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</si>
  <si>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</si>
  <si>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</si>
  <si>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</si>
  <si>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</si>
  <si>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</si>
  <si>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</si>
  <si>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</si>
  <si>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</si>
  <si>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</si>
  <si>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</si>
  <si>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</si>
  <si>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</si>
  <si>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</si>
  <si>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</si>
  <si>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</si>
  <si>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</si>
  <si>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</si>
  <si>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</si>
  <si>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</si>
  <si>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</si>
  <si>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</si>
  <si>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</si>
  <si>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</si>
  <si>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</si>
  <si>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</si>
  <si>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</si>
  <si>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</si>
  <si>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</si>
  <si>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</si>
  <si>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</si>
  <si>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</si>
  <si>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</si>
  <si>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</si>
  <si>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</si>
  <si>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</si>
  <si>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</si>
  <si>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</si>
  <si>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</si>
  <si>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</si>
  <si>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</si>
  <si>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</si>
  <si>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</si>
  <si>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</si>
  <si>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</si>
  <si>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</si>
  <si>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</si>
  <si>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</si>
  <si>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</si>
  <si>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</si>
  <si>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</si>
  <si>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</si>
  <si>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</si>
  <si>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</si>
  <si>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</si>
  <si>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</si>
  <si>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</si>
  <si>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</si>
  <si>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</si>
  <si>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</si>
  <si>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</si>
  <si>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</si>
  <si>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</si>
  <si>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</si>
  <si>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</si>
  <si>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</si>
  <si>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</si>
  <si>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</si>
  <si>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</si>
  <si>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</si>
  <si>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</si>
  <si>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</si>
  <si>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</si>
  <si>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</si>
  <si>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</si>
  <si>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</si>
  <si>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</si>
  <si>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</si>
  <si>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</si>
  <si>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</si>
  <si>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</si>
  <si>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</si>
  <si>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</si>
  <si>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</si>
  <si>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</si>
  <si>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</si>
  <si>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</si>
  <si>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</si>
  <si>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</si>
  <si>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</si>
  <si>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</si>
  <si>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</si>
  <si>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</si>
  <si>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</si>
  <si>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</si>
  <si>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</si>
  <si>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</si>
  <si>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</si>
  <si>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</si>
  <si>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</si>
  <si>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</si>
  <si>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</si>
  <si>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</si>
  <si>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</si>
  <si>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</si>
  <si>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</si>
  <si>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</si>
  <si>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</si>
  <si>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</si>
  <si>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</si>
  <si>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</si>
  <si>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</si>
  <si>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</si>
  <si>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</si>
  <si>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</si>
  <si>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</si>
  <si>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</si>
  <si>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</si>
  <si>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</si>
  <si>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</si>
  <si>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</si>
  <si>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</si>
  <si>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</si>
  <si>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</si>
  <si>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</si>
  <si>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</si>
  <si>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</si>
  <si>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</si>
  <si>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</si>
  <si>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</si>
  <si>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</si>
  <si>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</si>
  <si>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</si>
  <si>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</si>
  <si>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</si>
  <si>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</si>
  <si>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</si>
  <si>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</si>
  <si>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</si>
  <si>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</si>
  <si>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</si>
  <si>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</si>
  <si>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</si>
  <si>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</si>
  <si>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</si>
  <si>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</si>
  <si>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</si>
  <si>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</si>
  <si>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</si>
  <si>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</si>
  <si>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</si>
  <si>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</si>
  <si>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</si>
  <si>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</si>
  <si>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</si>
  <si>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</si>
  <si>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</si>
  <si>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</si>
  <si>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</si>
  <si>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</si>
  <si>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</si>
  <si>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</si>
  <si>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</si>
  <si>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</si>
  <si>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</si>
  <si>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</si>
  <si>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</si>
  <si>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</si>
  <si>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</si>
  <si>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</si>
  <si>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</si>
  <si>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</si>
  <si>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</si>
  <si>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</si>
  <si>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</si>
  <si>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</si>
  <si>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</si>
  <si>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</si>
  <si>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</si>
  <si>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</si>
  <si>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</si>
  <si>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</si>
  <si>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</si>
  <si>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</si>
  <si>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</si>
  <si>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</si>
  <si>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</si>
  <si>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</si>
  <si>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</si>
  <si>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</si>
  <si>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</si>
  <si>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</si>
  <si>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</si>
  <si>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</si>
  <si>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</si>
  <si>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</si>
  <si>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</si>
  <si>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</si>
  <si>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</si>
  <si>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</si>
  <si>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</si>
  <si>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</si>
  <si>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</si>
  <si>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</si>
  <si>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</si>
  <si>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</si>
  <si>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</si>
  <si>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</si>
  <si>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</si>
  <si>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</si>
  <si>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</si>
  <si>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</si>
  <si>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</si>
  <si>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</si>
  <si>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</si>
  <si>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</si>
  <si>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</si>
  <si>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</si>
  <si>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</si>
  <si>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</si>
  <si>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</si>
  <si>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</si>
  <si>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</si>
  <si>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</si>
  <si>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</si>
  <si>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</si>
  <si>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</si>
  <si>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</si>
  <si>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</si>
  <si>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</si>
  <si>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</si>
  <si>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</si>
  <si>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</si>
  <si>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</si>
  <si>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</si>
  <si>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</si>
  <si>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</si>
  <si>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</si>
  <si>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</si>
  <si>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</si>
  <si>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</si>
  <si>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</si>
  <si>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</si>
  <si>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</si>
  <si>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</si>
  <si>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</si>
  <si>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</si>
  <si>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</si>
  <si>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</si>
  <si>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</si>
  <si>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</si>
  <si>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</si>
  <si>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</si>
  <si>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</si>
  <si>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</si>
  <si>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</si>
  <si>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</si>
  <si>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</si>
  <si>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</si>
  <si>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</si>
  <si>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</si>
  <si>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</si>
  <si>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</si>
  <si>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</si>
  <si>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</si>
  <si>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</si>
  <si>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</si>
  <si>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</si>
  <si>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</si>
  <si>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</si>
  <si>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</si>
  <si>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</si>
  <si>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</si>
  <si>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</si>
  <si>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</si>
  <si>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</si>
  <si>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</si>
  <si>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</si>
  <si>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</si>
  <si>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</si>
  <si>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</si>
  <si>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</si>
  <si>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</si>
  <si>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</si>
  <si>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</si>
  <si>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</si>
  <si>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</si>
  <si>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</si>
  <si>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</si>
  <si>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</si>
  <si>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</si>
  <si>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</si>
  <si>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</si>
  <si>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</si>
  <si>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</si>
  <si>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</si>
  <si>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</si>
  <si>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</si>
  <si>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</si>
  <si>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</si>
  <si>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</si>
  <si>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</si>
  <si>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</si>
  <si>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</si>
  <si>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</si>
  <si>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</si>
  <si>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</si>
  <si>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</si>
  <si>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</si>
  <si>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</si>
  <si>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</si>
  <si>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</si>
  <si>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</si>
  <si>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</si>
  <si>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</si>
  <si>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</si>
  <si>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</si>
  <si>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</si>
  <si>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</si>
  <si>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</si>
  <si>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</si>
  <si>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</si>
  <si>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</si>
  <si>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</si>
  <si>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</si>
  <si>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</si>
  <si>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</si>
  <si>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</si>
  <si>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</si>
  <si>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</si>
  <si>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</si>
  <si>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</si>
  <si>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</si>
  <si>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</si>
  <si>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</si>
  <si>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</si>
  <si>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</si>
  <si>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</si>
  <si>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</si>
  <si>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</si>
  <si>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</si>
  <si>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</si>
  <si>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</si>
  <si>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</si>
  <si>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</si>
  <si>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</si>
  <si>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</si>
  <si>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</si>
  <si>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</si>
  <si>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</si>
  <si>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</si>
  <si>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</si>
  <si>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</si>
  <si>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</si>
  <si>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</si>
  <si>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</si>
  <si>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</si>
  <si>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</si>
  <si>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</si>
  <si>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</si>
  <si>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</si>
  <si>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</si>
  <si>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</si>
  <si>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</si>
  <si>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</si>
  <si>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</si>
  <si>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</si>
  <si>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</si>
  <si>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</si>
  <si>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</si>
  <si>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</si>
  <si>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</si>
  <si>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</si>
  <si>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</si>
  <si>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</si>
  <si>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</si>
  <si>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</si>
  <si>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</si>
  <si>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</si>
  <si>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</si>
  <si>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</si>
  <si>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</si>
  <si>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</si>
  <si>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</si>
  <si>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</si>
  <si>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</si>
  <si>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</si>
  <si>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</si>
  <si>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</si>
  <si>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</si>
  <si>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</si>
  <si>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</si>
  <si>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</si>
  <si>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</si>
  <si>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</si>
  <si>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</si>
  <si>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</si>
  <si>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</si>
  <si>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</si>
  <si>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</si>
  <si>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</si>
  <si>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</si>
  <si>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</si>
  <si>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</si>
  <si>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</si>
  <si>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</si>
  <si>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</si>
  <si>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</si>
  <si>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</si>
  <si>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</si>
  <si>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</si>
  <si>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</si>
  <si>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</si>
  <si>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</si>
  <si>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</si>
  <si>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</si>
  <si>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</si>
  <si>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</si>
  <si>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</si>
  <si>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</si>
  <si>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</si>
  <si>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</si>
  <si>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</si>
  <si>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</si>
  <si>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</si>
  <si>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</si>
  <si>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</si>
  <si>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</si>
  <si>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</si>
  <si>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</si>
  <si>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</si>
  <si>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</si>
  <si>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</si>
  <si>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</si>
  <si>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</si>
  <si>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</si>
  <si>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</si>
  <si>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</si>
  <si>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</si>
  <si>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</si>
  <si>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</si>
  <si>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</si>
  <si>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</si>
  <si>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</si>
  <si>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</si>
  <si>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</si>
  <si>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</si>
  <si>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</si>
  <si>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</si>
  <si>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</si>
  <si>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</si>
  <si>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</si>
  <si>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</si>
  <si>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</si>
  <si>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</si>
  <si>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</si>
  <si>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</si>
  <si>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</si>
  <si>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</si>
  <si>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</si>
  <si>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</si>
  <si>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</si>
  <si>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</si>
  <si>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</si>
  <si>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</si>
  <si>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</si>
  <si>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</si>
  <si>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</si>
  <si>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</si>
  <si>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</si>
  <si>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</si>
  <si>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</si>
  <si>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</si>
  <si>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</si>
  <si>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</si>
  <si>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</si>
  <si>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</si>
  <si>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</si>
  <si>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</si>
  <si>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</si>
  <si>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</si>
  <si>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</si>
  <si>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</si>
  <si>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</si>
  <si>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</si>
  <si>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</si>
  <si>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</si>
  <si>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</si>
  <si>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</si>
  <si>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</si>
  <si>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</si>
  <si>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</si>
  <si>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</si>
  <si>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</si>
  <si>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</si>
  <si>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</si>
  <si>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</si>
  <si>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</si>
  <si>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</si>
  <si>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</si>
  <si>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</si>
  <si>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</si>
  <si>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</si>
  <si>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</si>
  <si>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</si>
  <si>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</si>
  <si>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</si>
  <si>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</si>
  <si>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</si>
  <si>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</si>
  <si>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</si>
  <si>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</si>
  <si>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</si>
  <si>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</si>
  <si>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</si>
  <si>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</si>
  <si>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</si>
  <si>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</si>
  <si>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</si>
  <si>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</si>
  <si>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</si>
  <si>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</si>
  <si>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</si>
  <si>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</si>
  <si>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</si>
  <si>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</si>
  <si>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</si>
  <si>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</si>
  <si>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</si>
  <si>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</si>
  <si>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</si>
  <si>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</si>
  <si>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</si>
  <si>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</si>
  <si>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</si>
  <si>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</si>
  <si>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</si>
  <si>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</si>
  <si>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</si>
  <si>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</si>
  <si>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</si>
  <si>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</si>
  <si>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</si>
  <si>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</si>
  <si>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</si>
  <si>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</si>
  <si>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</si>
  <si>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</si>
  <si>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</si>
  <si>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</si>
  <si>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</si>
  <si>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</si>
  <si>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</si>
  <si>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</si>
  <si>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</si>
  <si>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</si>
  <si>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</si>
  <si>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</si>
  <si>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</si>
  <si>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</si>
  <si>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</si>
  <si>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</si>
  <si>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</si>
  <si>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</si>
  <si>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</si>
  <si>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</si>
  <si>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</si>
  <si>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</si>
  <si>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</si>
  <si>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</si>
  <si>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</si>
  <si>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</si>
  <si>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</si>
  <si>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</si>
  <si>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</si>
  <si>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</si>
  <si>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</si>
  <si>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</si>
  <si>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</si>
  <si>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</si>
  <si>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</si>
  <si>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</si>
  <si>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</si>
  <si>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</si>
  <si>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</si>
  <si>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</si>
  <si>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</si>
  <si>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</si>
  <si>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</si>
  <si>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</si>
  <si>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</si>
  <si>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</si>
  <si>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</si>
  <si>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</si>
  <si>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</si>
  <si>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</si>
  <si>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</si>
  <si>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</si>
  <si>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</si>
  <si>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</si>
  <si>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</si>
  <si>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</si>
  <si>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</si>
  <si>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</si>
  <si>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</si>
  <si>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</si>
  <si>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</si>
  <si>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</si>
  <si>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</si>
  <si>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</si>
  <si>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</si>
  <si>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</si>
  <si>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</si>
  <si>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</si>
  <si>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</si>
  <si>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</si>
  <si>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</si>
  <si>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</si>
  <si>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</si>
  <si>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</si>
  <si>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</si>
  <si>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</si>
  <si>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</si>
  <si>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</si>
  <si>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</si>
  <si>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</si>
  <si>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</si>
  <si>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</si>
  <si>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</si>
  <si>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</si>
  <si>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</si>
  <si>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</si>
  <si>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</si>
  <si>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</si>
  <si>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</si>
  <si>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</si>
  <si>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</si>
  <si>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</si>
  <si>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</si>
  <si>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</si>
  <si>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</si>
  <si>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</si>
  <si>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</si>
  <si>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</si>
  <si>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</si>
  <si>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</si>
  <si>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</si>
  <si>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</si>
  <si>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</si>
  <si>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</si>
  <si>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</si>
  <si>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</si>
  <si>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</si>
  <si>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</si>
  <si>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</si>
  <si>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</si>
  <si>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</si>
  <si>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</si>
  <si>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</si>
  <si>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</si>
  <si>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</si>
  <si>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</si>
  <si>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</si>
  <si>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</si>
  <si>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</si>
  <si>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</si>
  <si>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</si>
  <si>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</si>
  <si>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</si>
  <si>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</si>
  <si>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</si>
  <si>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</si>
  <si>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</si>
  <si>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</si>
  <si>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</si>
  <si>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</si>
  <si>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</si>
  <si>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</si>
  <si>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</si>
  <si>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</si>
  <si>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</si>
  <si>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</si>
  <si>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</si>
  <si>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</si>
  <si>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</si>
  <si>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</si>
  <si>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</si>
  <si>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</si>
  <si>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</si>
  <si>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</si>
  <si>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</si>
  <si>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</si>
  <si>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</si>
  <si>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</si>
  <si>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</si>
  <si>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</si>
  <si>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</si>
  <si>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</si>
  <si>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</si>
  <si>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</si>
  <si>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</si>
  <si>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</si>
  <si>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</si>
  <si>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</si>
  <si>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</si>
  <si>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</si>
  <si>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</si>
  <si>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</si>
  <si>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</si>
  <si>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</si>
  <si>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</si>
  <si>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</si>
  <si>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</si>
  <si>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</si>
  <si>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</si>
  <si>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</si>
  <si>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</si>
  <si>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</si>
  <si>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</si>
  <si>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</si>
  <si>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</si>
  <si>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</si>
  <si>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</si>
  <si>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</si>
  <si>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</si>
  <si>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</si>
  <si>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</si>
  <si>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</si>
  <si>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</si>
  <si>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</si>
  <si>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</si>
  <si>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</si>
  <si>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</si>
  <si>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</si>
  <si>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</si>
  <si>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</si>
  <si>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</si>
  <si>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</si>
  <si>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</si>
  <si>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</si>
  <si>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</si>
  <si>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</si>
  <si>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</si>
  <si>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</si>
  <si>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</si>
  <si>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</si>
  <si>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</si>
  <si>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</si>
  <si>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</si>
  <si>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</si>
  <si>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</si>
  <si>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</si>
  <si>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</si>
  <si>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</si>
  <si>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</si>
  <si>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</si>
  <si>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</si>
  <si>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</si>
  <si>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</si>
  <si>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</si>
  <si>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</si>
  <si>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</si>
  <si>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</si>
  <si>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</si>
  <si>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</si>
  <si>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</si>
  <si>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</si>
  <si>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</si>
  <si>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</si>
  <si>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</si>
  <si>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</si>
  <si>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</si>
  <si>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</si>
  <si>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</si>
  <si>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</si>
  <si>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</si>
  <si>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</si>
  <si>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</si>
  <si>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</si>
  <si>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</si>
  <si>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</si>
  <si>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</si>
  <si>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</si>
  <si>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</si>
  <si>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</si>
  <si>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</si>
  <si>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</si>
  <si>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</si>
  <si>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</si>
  <si>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</si>
  <si>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</si>
  <si>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</si>
  <si>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</si>
  <si>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</si>
  <si>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</si>
  <si>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</si>
  <si>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</si>
  <si>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</si>
  <si>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</si>
  <si>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</si>
  <si>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</si>
  <si>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</si>
  <si>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</si>
  <si>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</si>
  <si>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</si>
  <si>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</si>
  <si>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</si>
  <si>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</si>
  <si>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</si>
  <si>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</si>
  <si>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</si>
  <si>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</si>
  <si>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</si>
  <si>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</si>
  <si>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</si>
  <si>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</si>
  <si>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</si>
  <si>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</si>
  <si>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</si>
  <si>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</si>
  <si>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</si>
  <si>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</si>
  <si>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</si>
  <si>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</si>
  <si>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</si>
  <si>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</si>
  <si>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</si>
  <si>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</si>
  <si>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</si>
  <si>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</si>
  <si>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</si>
  <si>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</si>
  <si>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</si>
  <si>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</si>
  <si>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</si>
  <si>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</si>
  <si>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</si>
  <si>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</si>
  <si>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</si>
  <si>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</si>
  <si>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</si>
  <si>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</si>
  <si>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</si>
  <si>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</si>
  <si>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</si>
  <si>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</si>
  <si>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</si>
  <si>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</si>
  <si>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</si>
  <si>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</si>
  <si>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</si>
  <si>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</si>
  <si>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</si>
  <si>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</si>
  <si>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</si>
  <si>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</si>
  <si>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</si>
  <si>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</si>
  <si>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</si>
  <si>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</si>
  <si>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</si>
  <si>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</si>
  <si>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</si>
  <si>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</si>
  <si>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</si>
  <si>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</si>
  <si>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</si>
  <si>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</si>
  <si>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</si>
  <si>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</si>
  <si>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</si>
  <si>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</si>
  <si>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</si>
  <si>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</si>
  <si>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</si>
  <si>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</si>
  <si>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</si>
  <si>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</si>
  <si>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</si>
  <si>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</si>
  <si>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</si>
  <si>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</si>
  <si>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</si>
  <si>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</si>
  <si>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</si>
  <si>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</si>
  <si>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</si>
  <si>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</si>
  <si>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</si>
  <si>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</si>
  <si>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</si>
  <si>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</si>
  <si>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</si>
  <si>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</si>
  <si>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</si>
  <si>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</si>
  <si>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</si>
  <si>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</si>
  <si>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</si>
  <si>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</si>
  <si>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</si>
  <si>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</si>
  <si>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</si>
  <si>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</si>
  <si>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</si>
  <si>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</si>
  <si>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</si>
  <si>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</si>
  <si>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</si>
  <si>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</si>
  <si>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</si>
  <si>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</si>
  <si>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</si>
  <si>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</si>
  <si>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</si>
  <si>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</si>
  <si>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</si>
  <si>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</si>
  <si>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</si>
  <si>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</si>
  <si>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</si>
  <si>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</si>
  <si>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</si>
  <si>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</si>
  <si>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</si>
  <si>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</si>
  <si>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</si>
  <si>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</si>
  <si>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</si>
  <si>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</si>
  <si>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</si>
  <si>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</si>
  <si>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</si>
  <si>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</si>
  <si>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</si>
  <si>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</si>
  <si>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</si>
  <si>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</si>
  <si>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</si>
  <si>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</si>
  <si>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</si>
  <si>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</si>
  <si>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</si>
  <si>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</si>
  <si>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</si>
  <si>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</si>
  <si>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</si>
  <si>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</si>
  <si>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</si>
  <si>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</si>
  <si>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</si>
  <si>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</si>
  <si>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</si>
  <si>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</si>
  <si>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</si>
  <si>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</si>
  <si>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</si>
  <si>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</si>
  <si>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</si>
  <si>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</si>
  <si>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</si>
  <si>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</si>
  <si>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</si>
  <si>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</si>
  <si>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</si>
  <si>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</si>
  <si>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</si>
  <si>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</si>
  <si>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</si>
  <si>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</si>
  <si>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</si>
  <si>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</si>
  <si>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</si>
  <si>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</si>
  <si>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</si>
  <si>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</si>
  <si>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</si>
  <si>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</si>
  <si>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</si>
  <si>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</si>
  <si>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</si>
  <si>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</si>
  <si>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</si>
  <si>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</si>
  <si>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</si>
  <si>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</si>
  <si>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</si>
  <si>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</si>
  <si>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</si>
  <si>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</si>
  <si>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</si>
  <si>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</si>
  <si>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</si>
  <si>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</si>
  <si>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</si>
  <si>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</si>
  <si>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</si>
  <si>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</si>
  <si>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</si>
  <si>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</si>
  <si>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</si>
  <si>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</si>
  <si>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</si>
  <si>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</si>
  <si>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</si>
  <si>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</si>
  <si>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</si>
  <si>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</si>
  <si>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</si>
  <si>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</si>
  <si>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</si>
  <si>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</si>
  <si>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</si>
  <si>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</si>
  <si>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</si>
  <si>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</si>
  <si>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</si>
  <si>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</si>
  <si>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</si>
  <si>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</si>
  <si>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</si>
  <si>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</si>
  <si>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</si>
  <si>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</si>
  <si>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</si>
  <si>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</si>
  <si>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</si>
  <si>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</si>
  <si>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</si>
  <si>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</si>
  <si>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</si>
  <si>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</si>
  <si>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</si>
  <si>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</si>
  <si>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</si>
  <si>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</si>
  <si>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</si>
  <si>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</si>
  <si>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</si>
  <si>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</si>
  <si>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</si>
  <si>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</si>
  <si>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</si>
  <si>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</si>
  <si>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</si>
  <si>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</si>
  <si>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</si>
  <si>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</si>
  <si>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</si>
  <si>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</si>
  <si>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</si>
  <si>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</si>
  <si>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</si>
  <si>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</si>
  <si>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</si>
  <si>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</si>
  <si>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</si>
  <si>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</si>
  <si>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</si>
  <si>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</si>
  <si>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</si>
  <si>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</si>
  <si>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</si>
  <si>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</si>
  <si>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</si>
  <si>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</si>
  <si>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</si>
  <si>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</si>
  <si>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</si>
  <si>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</si>
  <si>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</si>
  <si>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</si>
  <si>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</si>
  <si>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</si>
  <si>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</si>
  <si>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</si>
  <si>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</si>
  <si>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</si>
  <si>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</si>
  <si>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</si>
  <si>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</si>
  <si>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</si>
  <si>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</si>
  <si>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</si>
  <si>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</si>
  <si>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</si>
  <si>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</si>
  <si>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</si>
  <si>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</si>
  <si>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</si>
  <si>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</si>
  <si>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</si>
  <si>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</si>
  <si>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</si>
  <si>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</si>
  <si>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</si>
  <si>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</si>
  <si>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</si>
  <si>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</si>
  <si>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</si>
  <si>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</si>
  <si>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</si>
  <si>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</si>
  <si>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</si>
  <si>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</si>
  <si>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</si>
  <si>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</si>
  <si>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</si>
  <si>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</si>
  <si>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</si>
  <si>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</si>
  <si>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</si>
  <si>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</si>
  <si>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</si>
  <si>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</si>
  <si>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</si>
  <si>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</si>
  <si>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</si>
  <si>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</si>
  <si>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</si>
  <si>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</si>
  <si>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</si>
  <si>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</si>
  <si>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</si>
  <si>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</si>
  <si>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</si>
  <si>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</si>
  <si>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</si>
  <si>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</si>
  <si>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</si>
  <si>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</si>
  <si>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</si>
  <si>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</si>
  <si>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</si>
  <si>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</si>
  <si>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</si>
  <si>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</si>
  <si>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</si>
  <si>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</si>
  <si>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</si>
  <si>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</si>
  <si>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</si>
  <si>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</si>
  <si>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</si>
  <si>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</si>
  <si>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</si>
  <si>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</si>
  <si>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</si>
  <si>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</si>
  <si>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</si>
  <si>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</si>
  <si>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</si>
  <si>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</si>
  <si>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</si>
  <si>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</si>
  <si>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</si>
  <si>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</si>
  <si>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</si>
  <si>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</si>
  <si>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</si>
  <si>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</si>
  <si>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</si>
  <si>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</si>
  <si>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</si>
  <si>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</si>
  <si>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</si>
  <si>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</si>
  <si>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</si>
  <si>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</si>
  <si>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</si>
  <si>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</si>
  <si>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</si>
  <si>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</si>
  <si>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</si>
  <si>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</si>
  <si>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</si>
  <si>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</si>
  <si>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</si>
  <si>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</si>
  <si>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</si>
  <si>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</si>
  <si>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</si>
  <si>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</si>
  <si>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</si>
  <si>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</si>
  <si>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</si>
  <si>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</si>
  <si>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</si>
  <si>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</si>
  <si>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</si>
  <si>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</si>
  <si>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</si>
  <si>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</si>
  <si>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</si>
  <si>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</si>
  <si>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</si>
  <si>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</si>
  <si>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</si>
  <si>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</si>
  <si>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</si>
  <si>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</si>
  <si>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</si>
  <si>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</si>
  <si>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</si>
  <si>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</si>
  <si>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</si>
  <si>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</si>
  <si>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</si>
  <si>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</si>
  <si>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</si>
  <si>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</si>
  <si>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</si>
  <si>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</si>
  <si>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</si>
  <si>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</si>
  <si>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</si>
  <si>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</si>
  <si>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</si>
  <si>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</si>
  <si>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</si>
  <si>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</si>
  <si>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</si>
  <si>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</si>
  <si>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</si>
  <si>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</si>
  <si>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</si>
  <si>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</si>
  <si>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</si>
  <si>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</si>
  <si>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</si>
  <si>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</si>
  <si>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</si>
  <si>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</si>
  <si>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</si>
  <si>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</si>
  <si>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</si>
  <si>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</si>
  <si>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</si>
  <si>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</si>
  <si>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</si>
  <si>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</si>
  <si>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</si>
  <si>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</si>
  <si>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</si>
  <si>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</si>
  <si>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</si>
  <si>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</si>
  <si>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</si>
  <si>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</si>
  <si>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</si>
  <si>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</si>
  <si>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</si>
  <si>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</si>
  <si>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</si>
  <si>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</si>
  <si>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</si>
  <si>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</si>
  <si>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</si>
  <si>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</si>
  <si>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</si>
  <si>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</si>
  <si>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</si>
  <si>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</si>
  <si>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</si>
  <si>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</si>
  <si>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</si>
  <si>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</si>
  <si>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</si>
  <si>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</si>
  <si>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</si>
  <si>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</si>
  <si>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</si>
  <si>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</si>
  <si>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</si>
  <si>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</si>
  <si>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</si>
  <si>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</si>
  <si>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</si>
  <si>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</si>
  <si>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</si>
  <si>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</si>
  <si>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</si>
  <si>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</si>
  <si>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</si>
  <si>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</si>
  <si>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</si>
  <si>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</si>
  <si>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</si>
  <si>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</si>
  <si>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</si>
  <si>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</si>
  <si>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</si>
  <si>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</si>
  <si>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</si>
  <si>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</si>
  <si>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</si>
  <si>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</si>
  <si>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</si>
  <si>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</si>
  <si>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</si>
  <si>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</si>
  <si>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</si>
  <si>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</si>
  <si>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</si>
  <si>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</si>
  <si>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</si>
  <si>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</si>
  <si>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</si>
  <si>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</si>
  <si>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</si>
  <si>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</si>
  <si>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</si>
  <si>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</si>
  <si>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</si>
  <si>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</si>
  <si>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</si>
  <si>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</si>
  <si>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</si>
  <si>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</si>
  <si>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</si>
  <si>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</si>
  <si>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</si>
  <si>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</si>
  <si>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</si>
  <si>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</si>
  <si>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</si>
  <si>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</si>
  <si>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</si>
  <si>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</si>
  <si>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</si>
  <si>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</si>
  <si>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</si>
  <si>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</si>
  <si>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</si>
  <si>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</si>
  <si>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</si>
  <si>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</si>
  <si>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</si>
  <si>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</si>
  <si>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</si>
  <si>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</si>
  <si>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</si>
  <si>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</si>
  <si>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</si>
  <si>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</si>
  <si>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</si>
  <si>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</si>
  <si>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</si>
  <si>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</si>
  <si>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</si>
  <si>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</si>
  <si>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</si>
  <si>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</si>
  <si>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</si>
  <si>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</si>
  <si>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</si>
  <si>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</si>
  <si>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</si>
  <si>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</si>
  <si>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</si>
  <si>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</si>
  <si>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</si>
  <si>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</si>
  <si>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</si>
  <si>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</si>
  <si>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</si>
  <si>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</si>
  <si>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</si>
  <si>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</si>
  <si>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</si>
  <si>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</si>
  <si>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</si>
  <si>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</si>
  <si>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</si>
  <si>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</si>
  <si>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</si>
  <si>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</si>
  <si>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</si>
  <si>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</si>
  <si>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</si>
  <si>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</si>
  <si>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</si>
  <si>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</si>
  <si>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</si>
  <si>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</si>
  <si>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</si>
  <si>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</si>
  <si>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</si>
  <si>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</si>
  <si>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</si>
  <si>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</si>
  <si>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</si>
  <si>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</si>
  <si>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</si>
  <si>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</si>
  <si>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</si>
  <si>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</si>
  <si>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</si>
  <si>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</si>
  <si>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</si>
  <si>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</si>
  <si>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</si>
  <si>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</si>
  <si>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</si>
  <si>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</si>
  <si>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</si>
  <si>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</si>
  <si>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</si>
  <si>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</si>
  <si>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</si>
  <si>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</si>
  <si>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</si>
  <si>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</si>
  <si>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</si>
  <si>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</si>
  <si>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</si>
  <si>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</si>
  <si>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</si>
  <si>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</si>
  <si>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</si>
  <si>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</si>
  <si>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</si>
  <si>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</si>
  <si>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</si>
  <si>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</si>
  <si>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</si>
  <si>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</si>
  <si>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</si>
  <si>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</si>
  <si>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</si>
  <si>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</si>
  <si>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</si>
  <si>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</si>
  <si>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</si>
  <si>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</si>
  <si>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</si>
  <si>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</si>
  <si>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</si>
  <si>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</si>
  <si>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</si>
  <si>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</si>
  <si>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</si>
  <si>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</si>
  <si>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</si>
  <si>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</si>
  <si>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</si>
  <si>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</si>
  <si>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</si>
  <si>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</si>
  <si>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</si>
  <si>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</si>
  <si>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</si>
  <si>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</si>
  <si>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</si>
  <si>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</si>
  <si>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</si>
  <si>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</si>
  <si>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</si>
  <si>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</si>
  <si>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</si>
  <si>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</si>
  <si>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</si>
  <si>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</si>
  <si>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</si>
  <si>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</si>
  <si>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</si>
  <si>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</si>
  <si>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</si>
  <si>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</si>
  <si>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</si>
  <si>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</si>
  <si>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</si>
  <si>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</si>
  <si>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</si>
  <si>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</si>
  <si>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</si>
  <si>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</si>
  <si>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</si>
  <si>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</si>
  <si>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</si>
  <si>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</si>
  <si>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</si>
  <si>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</si>
  <si>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</si>
  <si>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</si>
  <si>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</si>
  <si>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</si>
  <si>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</si>
  <si>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</si>
  <si>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</si>
  <si>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</si>
  <si>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</si>
  <si>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</si>
  <si>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</si>
  <si>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</si>
  <si>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</si>
  <si>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</si>
  <si>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</si>
  <si>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</si>
  <si>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</si>
  <si>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</si>
  <si>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</si>
  <si>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</si>
  <si>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</si>
  <si>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</si>
  <si>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</si>
  <si>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</si>
  <si>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</si>
  <si>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</si>
  <si>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</si>
  <si>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</si>
  <si>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</si>
  <si>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</si>
  <si>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</si>
  <si>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</si>
  <si>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</si>
  <si>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</si>
  <si>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</si>
  <si>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</si>
  <si>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</si>
  <si>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</si>
  <si>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</si>
  <si>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</si>
  <si>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</si>
  <si>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</si>
  <si>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</si>
  <si>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</si>
  <si>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</si>
  <si>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</si>
  <si>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</si>
  <si>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</si>
  <si>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</si>
  <si>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</si>
  <si>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</si>
  <si>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</si>
  <si>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</si>
  <si>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</si>
  <si>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</si>
  <si>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</si>
  <si>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</si>
  <si>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</si>
  <si>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</si>
  <si>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</si>
  <si>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</si>
  <si>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</si>
  <si>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</si>
  <si>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</si>
  <si>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</si>
  <si>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</si>
  <si>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</si>
  <si>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</si>
  <si>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</si>
  <si>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</si>
  <si>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</si>
  <si>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</si>
  <si>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</si>
  <si>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</si>
  <si>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</si>
  <si>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</si>
  <si>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</si>
  <si>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</si>
  <si>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</si>
  <si>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</si>
  <si>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</si>
  <si>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</si>
  <si>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</si>
  <si>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</si>
  <si>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</si>
  <si>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</si>
  <si>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</si>
  <si>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</si>
  <si>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</si>
  <si>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</si>
  <si>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</si>
  <si>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</si>
  <si>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</si>
  <si>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</si>
  <si>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</si>
  <si>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</si>
  <si>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</si>
  <si>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</si>
  <si>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</si>
  <si>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</si>
  <si>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</si>
  <si>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</si>
  <si>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</si>
  <si>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</si>
  <si>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</si>
  <si>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</si>
  <si>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</si>
  <si>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</si>
  <si>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</si>
  <si>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</si>
  <si>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</si>
  <si>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</si>
  <si>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</si>
  <si>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</si>
  <si>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</si>
  <si>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</si>
  <si>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</si>
  <si>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</si>
  <si>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</si>
  <si>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</si>
  <si>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</si>
  <si>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</si>
  <si>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</si>
  <si>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</si>
  <si>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</si>
  <si>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</si>
  <si>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</si>
  <si>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</si>
  <si>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</si>
  <si>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</si>
  <si>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</si>
  <si>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</si>
  <si>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</si>
  <si>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</si>
  <si>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</si>
  <si>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</si>
  <si>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</si>
  <si>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</si>
  <si>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</si>
  <si>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</si>
  <si>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</si>
  <si>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</si>
  <si>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</si>
  <si>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</si>
  <si>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</si>
  <si>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</si>
  <si>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</si>
  <si>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</si>
  <si>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</si>
  <si>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</si>
  <si>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</si>
  <si>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</si>
  <si>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</si>
  <si>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</si>
  <si>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</si>
  <si>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</si>
  <si>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</si>
  <si>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</si>
  <si>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</si>
  <si>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</si>
  <si>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</si>
  <si>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</si>
  <si>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</si>
  <si>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</si>
  <si>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</si>
  <si>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</si>
  <si>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</si>
  <si>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</si>
  <si>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</si>
  <si>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</si>
  <si>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</si>
  <si>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</si>
  <si>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</si>
  <si>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</si>
  <si>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</si>
  <si>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</si>
  <si>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</si>
  <si>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</si>
  <si>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</si>
  <si>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</si>
  <si>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</si>
  <si>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</si>
  <si>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</si>
  <si>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</si>
  <si>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</si>
  <si>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</si>
  <si>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</si>
  <si>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</si>
  <si>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</si>
  <si>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</si>
  <si>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</si>
  <si>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</si>
  <si>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</si>
  <si>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</si>
  <si>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</si>
  <si>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</si>
  <si>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</si>
  <si>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</si>
  <si>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</si>
  <si>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</si>
  <si>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</si>
  <si>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</si>
  <si>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</si>
  <si>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</si>
  <si>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</si>
  <si>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</si>
  <si>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</si>
  <si>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</si>
  <si>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</si>
  <si>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</si>
  <si>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</si>
  <si>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</si>
  <si>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</si>
  <si>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</si>
  <si>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</si>
  <si>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</si>
  <si>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</si>
  <si>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</si>
  <si>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</si>
  <si>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</si>
  <si>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</si>
  <si>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</si>
  <si>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</si>
  <si>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</si>
  <si>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</si>
  <si>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</si>
  <si>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</si>
  <si>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</si>
  <si>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</si>
  <si>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</si>
  <si>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</si>
  <si>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</si>
  <si>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</si>
  <si>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</si>
  <si>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</si>
  <si>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</si>
  <si>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</si>
  <si>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</si>
  <si>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</si>
  <si>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</si>
  <si>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</si>
  <si>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</si>
  <si>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</si>
  <si>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</si>
  <si>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</si>
  <si>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</si>
  <si>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</si>
  <si>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</si>
  <si>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</si>
  <si>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</si>
  <si>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</si>
  <si>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</si>
  <si>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</si>
  <si>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</si>
  <si>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</si>
  <si>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</si>
  <si>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</si>
  <si>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</si>
  <si>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</si>
  <si>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</si>
  <si>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</si>
  <si>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</si>
  <si>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</si>
  <si>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</si>
  <si>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</si>
  <si>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</si>
  <si>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</si>
  <si>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</si>
  <si>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</si>
  <si>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</si>
  <si>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</si>
  <si>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</si>
  <si>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</si>
  <si>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</si>
  <si>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</si>
  <si>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</si>
  <si>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</si>
  <si>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</si>
  <si>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</si>
  <si>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</si>
  <si>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</si>
  <si>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</si>
  <si>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</si>
  <si>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</si>
  <si>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</si>
  <si>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</si>
  <si>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</si>
  <si>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</si>
  <si>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</si>
  <si>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</si>
  <si>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</si>
  <si>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</si>
  <si>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</si>
  <si>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</si>
  <si>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</si>
  <si>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</si>
  <si>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</si>
  <si>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</si>
  <si>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</si>
  <si>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</si>
  <si>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</si>
  <si>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</si>
  <si>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</si>
  <si>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</si>
  <si>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</si>
  <si>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</si>
  <si>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</si>
  <si>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</si>
  <si>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</si>
  <si>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</si>
  <si>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</si>
  <si>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</si>
  <si>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</si>
  <si>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</si>
  <si>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</si>
  <si>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</si>
  <si>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</si>
  <si>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</si>
  <si>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</si>
  <si>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</si>
  <si>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</si>
  <si>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</si>
  <si>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</si>
  <si>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</si>
  <si>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</si>
  <si>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</si>
  <si>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</si>
  <si>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</si>
  <si>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</si>
  <si>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</si>
  <si>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</si>
  <si>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</si>
  <si>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</si>
  <si>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</si>
  <si>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</si>
  <si>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</si>
  <si>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</si>
  <si>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</si>
  <si>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</si>
  <si>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</si>
  <si>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</si>
  <si>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</si>
  <si>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</si>
  <si>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</si>
  <si>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</si>
  <si>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</si>
  <si>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</si>
  <si>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</si>
  <si>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</si>
  <si>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</si>
  <si>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</si>
  <si>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</si>
  <si>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</si>
  <si>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</si>
  <si>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</si>
  <si>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</si>
  <si>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</si>
  <si>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</si>
  <si>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</si>
  <si>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</si>
  <si>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</si>
  <si>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</si>
  <si>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</si>
  <si>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</si>
  <si>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</si>
  <si>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</si>
  <si>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</si>
  <si>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</si>
  <si>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</si>
  <si>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</si>
  <si>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</si>
  <si>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</si>
  <si>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</si>
  <si>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</si>
  <si>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</si>
  <si>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</si>
  <si>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</si>
  <si>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</si>
  <si>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</si>
  <si>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</si>
  <si>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</si>
  <si>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</si>
  <si>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</si>
  <si>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</si>
  <si>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</si>
  <si>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</si>
  <si>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</si>
  <si>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</si>
  <si>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</si>
  <si>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</si>
  <si>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</si>
  <si>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</si>
  <si>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</si>
  <si>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</si>
  <si>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</si>
  <si>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</si>
  <si>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</si>
  <si>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</si>
  <si>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</si>
  <si>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</si>
  <si>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</si>
  <si>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</si>
  <si>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</si>
  <si>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</si>
  <si>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</si>
  <si>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</si>
  <si>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</si>
  <si>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</si>
  <si>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</si>
  <si>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</si>
  <si>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</si>
  <si>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</si>
  <si>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</si>
  <si>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</si>
  <si>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</si>
  <si>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</si>
  <si>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</si>
  <si>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</si>
  <si>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</si>
  <si>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</si>
  <si>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</si>
  <si>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</si>
  <si>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</si>
  <si>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</si>
  <si>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</si>
  <si>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</si>
  <si>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</si>
  <si>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</si>
  <si>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</si>
  <si>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</si>
  <si>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</si>
  <si>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</si>
  <si>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</si>
  <si>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</si>
  <si>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</si>
  <si>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</si>
  <si>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</si>
  <si>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</si>
  <si>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</si>
  <si>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</si>
  <si>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</si>
  <si>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</si>
  <si>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</si>
  <si>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</si>
  <si>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</si>
  <si>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</si>
  <si>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</si>
  <si>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</si>
  <si>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</si>
  <si>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</si>
  <si>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</si>
  <si>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</si>
  <si>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</si>
  <si>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</si>
  <si>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</si>
  <si>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</si>
  <si>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</si>
  <si>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</si>
  <si>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</si>
  <si>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</si>
  <si>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</si>
  <si>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</si>
  <si>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</si>
  <si>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</si>
  <si>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</si>
  <si>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</si>
  <si>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</si>
  <si>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</si>
  <si>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</si>
  <si>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</si>
  <si>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</si>
  <si>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</si>
  <si>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</si>
  <si>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</si>
  <si>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</si>
  <si>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</si>
  <si>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</si>
  <si>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</si>
  <si>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</si>
  <si>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</si>
  <si>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</si>
  <si>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</si>
  <si>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</si>
  <si>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</si>
  <si>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</si>
  <si>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</si>
  <si>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</si>
  <si>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</si>
  <si>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</si>
  <si>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</si>
  <si>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</si>
  <si>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</si>
  <si>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</si>
  <si>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</si>
  <si>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</si>
  <si>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</si>
  <si>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</si>
  <si>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</si>
  <si>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</si>
  <si>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</si>
  <si>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</si>
  <si>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</si>
  <si>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</si>
  <si>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</si>
  <si>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</si>
  <si>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</si>
  <si>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</si>
  <si>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</si>
  <si>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</si>
  <si>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</si>
  <si>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</si>
  <si>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</si>
  <si>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</si>
  <si>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</si>
  <si>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</si>
  <si>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</si>
  <si>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</si>
  <si>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</si>
  <si>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</si>
  <si>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</si>
  <si>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</si>
  <si>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</si>
  <si>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</si>
  <si>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</si>
  <si>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</si>
  <si>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</si>
  <si>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</si>
  <si>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</si>
  <si>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</si>
  <si>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</si>
  <si>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</si>
  <si>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</si>
  <si>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</si>
  <si>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</si>
  <si>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</si>
  <si>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</si>
  <si>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</si>
  <si>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</si>
  <si>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</si>
  <si>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</si>
  <si>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</si>
  <si>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</si>
  <si>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</si>
  <si>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</si>
  <si>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</si>
  <si>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</si>
  <si>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</si>
  <si>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</si>
  <si>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</si>
  <si>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</si>
  <si>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</si>
  <si>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</si>
  <si>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</si>
  <si>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</si>
  <si>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</si>
  <si>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</si>
  <si>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</si>
  <si>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</si>
  <si>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</si>
  <si>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</si>
  <si>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</si>
  <si>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</si>
  <si>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</si>
  <si>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</si>
  <si>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</si>
  <si>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</si>
  <si>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</si>
  <si>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</si>
  <si>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</si>
  <si>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</si>
  <si>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</si>
  <si>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</si>
  <si>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</si>
  <si>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</si>
  <si>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</si>
  <si>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</si>
  <si>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</si>
  <si>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</si>
  <si>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</si>
  <si>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</si>
  <si>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</si>
  <si>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</si>
  <si>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</si>
  <si>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</si>
  <si>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</si>
  <si>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</si>
  <si>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</si>
  <si>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</si>
  <si>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</si>
  <si>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</si>
  <si>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</si>
  <si>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</si>
  <si>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</si>
  <si>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</si>
  <si>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</si>
  <si>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</si>
  <si>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</si>
  <si>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</si>
  <si>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</si>
  <si>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</si>
  <si>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</si>
  <si>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</si>
  <si>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</si>
  <si>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</si>
  <si>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</si>
  <si>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</si>
  <si>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</si>
  <si>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</si>
  <si>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</si>
  <si>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</si>
  <si>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</si>
  <si>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</si>
  <si>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</si>
  <si>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</si>
  <si>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</si>
  <si>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</si>
  <si>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</si>
  <si>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</si>
  <si>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</si>
  <si>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</si>
  <si>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</si>
  <si>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</si>
  <si>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</si>
  <si>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</si>
  <si>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</si>
  <si>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</si>
  <si>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</si>
  <si>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</si>
  <si>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</si>
  <si>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</si>
  <si>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</si>
  <si>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</si>
  <si>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</si>
  <si>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</si>
  <si>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</si>
  <si>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</si>
  <si>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</si>
  <si>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</si>
  <si>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</si>
  <si>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</si>
  <si>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</si>
  <si>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</si>
  <si>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</si>
  <si>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</si>
  <si>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</si>
  <si>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</si>
  <si>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</si>
  <si>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</si>
  <si>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</si>
  <si>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</si>
  <si>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</si>
  <si>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</si>
  <si>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</si>
  <si>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</si>
  <si>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</si>
  <si>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</si>
  <si>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</si>
  <si>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</si>
  <si>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</si>
  <si>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</si>
  <si>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</si>
  <si>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</si>
  <si>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</si>
  <si>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</si>
  <si>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</si>
  <si>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</si>
  <si>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</si>
  <si>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</si>
  <si>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</si>
  <si>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</si>
  <si>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</si>
  <si>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</si>
  <si>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</si>
  <si>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</si>
  <si>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</si>
  <si>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</si>
  <si>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</si>
  <si>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</si>
  <si>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</si>
  <si>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</si>
  <si>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</si>
  <si>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</si>
  <si>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</si>
  <si>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</si>
  <si>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</si>
  <si>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</si>
  <si>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</si>
  <si>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</si>
  <si>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</si>
  <si>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</si>
  <si>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</si>
  <si>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</si>
  <si>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</si>
  <si>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</si>
  <si>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</si>
  <si>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</si>
  <si>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</si>
  <si>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</si>
  <si>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</si>
  <si>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</si>
  <si>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</si>
  <si>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</si>
  <si>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</si>
  <si>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</si>
  <si>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</si>
  <si>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</si>
  <si>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</si>
  <si>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</si>
  <si>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</si>
  <si>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</si>
  <si>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</si>
  <si>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</si>
  <si>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</si>
  <si>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</si>
  <si>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</si>
  <si>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</si>
  <si>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</si>
  <si>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</si>
  <si>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</si>
  <si>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</si>
  <si>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</si>
  <si>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</si>
  <si>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</si>
  <si>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</si>
  <si>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</si>
  <si>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</si>
  <si>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</si>
  <si>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</si>
  <si>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</si>
  <si>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</si>
  <si>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</si>
  <si>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</si>
  <si>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</si>
  <si>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</si>
  <si>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</si>
  <si>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</si>
  <si>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</si>
  <si>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</si>
  <si>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</si>
  <si>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</si>
  <si>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</si>
  <si>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</si>
  <si>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</si>
  <si>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</si>
  <si>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</si>
  <si>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</si>
  <si>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</si>
  <si>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</si>
  <si>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</si>
  <si>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</si>
  <si>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</si>
  <si>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</si>
  <si>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</si>
  <si>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</si>
  <si>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</si>
  <si>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</si>
  <si>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</si>
  <si>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</si>
  <si>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</si>
  <si>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</si>
  <si>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</si>
  <si>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</si>
  <si>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</si>
  <si>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</si>
  <si>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</si>
  <si>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</si>
  <si>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</si>
  <si>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</si>
  <si>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</si>
  <si>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</si>
  <si>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</si>
  <si>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</si>
  <si>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</si>
  <si>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</si>
  <si>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</si>
  <si>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</si>
  <si>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</si>
  <si>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</si>
  <si>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</si>
  <si>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</si>
  <si>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</si>
  <si>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</si>
  <si>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</si>
  <si>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</si>
  <si>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</si>
  <si>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</si>
  <si>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</si>
  <si>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</si>
  <si>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</si>
  <si>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</si>
  <si>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</si>
  <si>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</si>
  <si>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</si>
  <si>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</si>
  <si>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</si>
  <si>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</si>
  <si>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</si>
  <si>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</si>
  <si>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</si>
  <si>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</si>
  <si>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</si>
  <si>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</si>
  <si>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</si>
  <si>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</si>
  <si>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</si>
  <si>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</si>
  <si>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</si>
  <si>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</si>
  <si>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</si>
  <si>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</si>
  <si>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</si>
  <si>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</si>
  <si>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</si>
  <si>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</si>
  <si>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</si>
  <si>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</si>
  <si>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</si>
  <si>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</si>
  <si>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</si>
  <si>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</si>
  <si>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</si>
  <si>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</si>
  <si>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</si>
  <si>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</si>
  <si>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</si>
  <si>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</si>
  <si>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</si>
  <si>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</si>
  <si>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</si>
  <si>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</si>
  <si>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</si>
  <si>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</si>
  <si>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</si>
  <si>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</si>
  <si>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</si>
  <si>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</si>
  <si>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</si>
  <si>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</si>
  <si>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</si>
  <si>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</si>
  <si>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</si>
  <si>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</si>
  <si>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</si>
  <si>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</si>
  <si>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</si>
  <si>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</si>
  <si>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</si>
  <si>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</si>
  <si>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</si>
  <si>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</si>
  <si>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</si>
  <si>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</si>
  <si>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</si>
  <si>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</si>
  <si>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</si>
  <si>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</si>
  <si>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</si>
  <si>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</si>
  <si>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</si>
  <si>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</si>
  <si>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</si>
  <si>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</si>
  <si>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</si>
  <si>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</si>
  <si>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</si>
  <si>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</si>
  <si>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</si>
  <si>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</si>
  <si>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</si>
  <si>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</si>
  <si>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</si>
  <si>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</si>
  <si>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</si>
  <si>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</si>
  <si>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</si>
  <si>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</si>
  <si>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</si>
  <si>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</si>
  <si>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</si>
  <si>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</si>
  <si>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</si>
  <si>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</si>
  <si>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</si>
  <si>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</si>
  <si>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</si>
  <si>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</si>
  <si>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</si>
  <si>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</si>
  <si>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</si>
  <si>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</si>
  <si>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</si>
  <si>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</si>
  <si>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</si>
  <si>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</si>
  <si>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</si>
  <si>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</si>
  <si>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</si>
  <si>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</si>
  <si>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</si>
  <si>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</si>
  <si>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</si>
  <si>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</si>
  <si>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</si>
  <si>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</si>
  <si>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</si>
  <si>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</si>
  <si>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</si>
  <si>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</si>
  <si>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</si>
  <si>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</si>
  <si>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</si>
  <si>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</si>
  <si>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</si>
  <si>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</si>
  <si>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</si>
  <si>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</si>
  <si>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</si>
  <si>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</si>
  <si>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</si>
  <si>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</si>
  <si>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</si>
  <si>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</si>
  <si>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</si>
  <si>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</si>
  <si>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</si>
  <si>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</si>
  <si>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</si>
  <si>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</si>
  <si>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</si>
  <si>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</si>
  <si>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</si>
  <si>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</si>
  <si>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</si>
  <si>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</si>
  <si>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</si>
  <si>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</si>
  <si>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</si>
  <si>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</si>
  <si>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</si>
  <si>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</si>
  <si>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</si>
  <si>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</si>
  <si>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</si>
  <si>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</si>
  <si>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</si>
  <si>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</si>
  <si>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</si>
  <si>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</si>
  <si>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</si>
  <si>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</si>
  <si>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</si>
  <si>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</si>
  <si>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</si>
  <si>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</si>
  <si>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</si>
  <si>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</si>
  <si>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</si>
  <si>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</si>
  <si>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</si>
  <si>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</si>
  <si>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</si>
  <si>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</si>
  <si>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</si>
  <si>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</si>
  <si>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</si>
  <si>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</si>
  <si>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</si>
  <si>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</si>
  <si>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</si>
  <si>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</si>
  <si>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</si>
  <si>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</si>
  <si>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</si>
  <si>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</si>
  <si>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</si>
  <si>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</si>
  <si>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</si>
  <si>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</si>
  <si>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</si>
  <si>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</si>
  <si>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</si>
  <si>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</si>
  <si>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</si>
  <si>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</si>
  <si>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</si>
  <si>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</si>
  <si>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</si>
  <si>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</si>
  <si>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</si>
  <si>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</si>
  <si>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</si>
  <si>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</si>
  <si>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</si>
  <si>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</si>
  <si>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</si>
  <si>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</si>
  <si>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</si>
  <si>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</si>
  <si>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</si>
  <si>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</si>
  <si>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</si>
  <si>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</si>
  <si>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</si>
  <si>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</si>
  <si>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</si>
  <si>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</si>
  <si>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</si>
  <si>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</si>
  <si>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</si>
  <si>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</si>
  <si>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</si>
  <si>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</si>
  <si>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</si>
  <si>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</si>
  <si>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</si>
  <si>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</si>
  <si>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</si>
  <si>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</si>
  <si>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</si>
  <si>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</si>
  <si>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</si>
  <si>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</si>
  <si>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</si>
  <si>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</si>
  <si>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</si>
  <si>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</si>
  <si>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</si>
  <si>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</si>
  <si>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</si>
  <si>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</si>
  <si>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</si>
  <si>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</si>
  <si>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</si>
  <si>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</si>
  <si>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</si>
  <si>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</si>
  <si>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</si>
  <si>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</si>
  <si>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</si>
  <si>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</si>
  <si>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</si>
  <si>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</si>
  <si>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</si>
  <si>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</si>
  <si>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</si>
  <si>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</si>
  <si>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</si>
  <si>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</si>
  <si>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</si>
  <si>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</si>
  <si>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</si>
  <si>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</si>
  <si>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</si>
  <si>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</si>
  <si>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</si>
  <si>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</si>
  <si>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</si>
  <si>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</si>
  <si>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</si>
  <si>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</si>
  <si>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</si>
  <si>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</si>
  <si>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</si>
  <si>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</si>
  <si>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</si>
  <si>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</si>
  <si>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</si>
  <si>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</si>
  <si>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</si>
  <si>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</si>
  <si>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</si>
  <si>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</si>
  <si>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</si>
  <si>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</si>
  <si>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</si>
  <si>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</si>
  <si>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</si>
  <si>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</si>
  <si>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</si>
  <si>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</si>
  <si>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</si>
  <si>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</si>
  <si>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</si>
  <si>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</si>
  <si>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</si>
  <si>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</si>
  <si>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</si>
  <si>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</si>
  <si>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</si>
  <si>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</si>
  <si>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</si>
  <si>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</si>
  <si>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</si>
  <si>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</si>
  <si>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</si>
  <si>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</si>
  <si>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</si>
  <si>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</si>
  <si>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</si>
  <si>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</si>
  <si>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</si>
  <si>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</si>
  <si>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</si>
  <si>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</si>
  <si>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</si>
  <si>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</si>
  <si>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</si>
  <si>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</si>
  <si>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</si>
  <si>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</si>
  <si>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</si>
  <si>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</si>
  <si>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</si>
  <si>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</si>
  <si>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</si>
  <si>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</si>
  <si>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</si>
  <si>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</si>
  <si>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</si>
  <si>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</si>
  <si>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</si>
  <si>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</si>
  <si>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</si>
  <si>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</si>
  <si>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</si>
  <si>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</si>
  <si>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</si>
  <si>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</si>
  <si>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</si>
  <si>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</si>
  <si>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</si>
  <si>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</si>
  <si>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</si>
  <si>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</si>
  <si>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</si>
  <si>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</si>
  <si>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</si>
  <si>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</si>
  <si>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</si>
  <si>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</si>
  <si>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</si>
  <si>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</si>
  <si>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</si>
  <si>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</si>
  <si>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</si>
  <si>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</si>
  <si>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</si>
  <si>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</si>
  <si>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</si>
  <si>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</si>
  <si>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</si>
  <si>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</si>
  <si>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</si>
  <si>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</si>
  <si>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</si>
  <si>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</si>
  <si>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</si>
  <si>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</si>
  <si>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</si>
  <si>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</si>
  <si>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</si>
  <si>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</si>
  <si>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</si>
  <si>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</si>
  <si>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</si>
  <si>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</si>
  <si>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</si>
  <si>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</si>
  <si>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</si>
  <si>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</si>
  <si>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</si>
  <si>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</si>
  <si>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</si>
  <si>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</si>
  <si>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</si>
  <si>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</si>
  <si>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</si>
  <si>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</si>
  <si>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</si>
  <si>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</si>
  <si>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</si>
  <si>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</si>
  <si>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</si>
  <si>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</si>
  <si>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</si>
  <si>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</si>
  <si>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</si>
  <si>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</si>
  <si>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</si>
  <si>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</si>
  <si>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</si>
  <si>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</si>
  <si>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</si>
  <si>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</si>
  <si>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</si>
  <si>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</si>
  <si>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</si>
  <si>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</si>
  <si>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</si>
  <si>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</si>
  <si>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</si>
  <si>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</si>
  <si>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</si>
  <si>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</si>
  <si>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</si>
  <si>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</si>
  <si>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</si>
  <si>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</si>
  <si>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</si>
  <si>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</si>
  <si>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</si>
  <si>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</si>
  <si>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</si>
  <si>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</si>
  <si>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</si>
  <si>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</si>
  <si>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</si>
  <si>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</si>
  <si>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</si>
  <si>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</si>
  <si>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</si>
  <si>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</si>
  <si>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</si>
  <si>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</si>
  <si>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</si>
  <si>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</si>
  <si>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</si>
  <si>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</si>
  <si>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</si>
  <si>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</si>
  <si>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</si>
  <si>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</si>
  <si>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</si>
  <si>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</si>
  <si>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</si>
  <si>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</si>
  <si>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</si>
  <si>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</si>
  <si>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</si>
  <si>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</si>
  <si>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</si>
  <si>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</si>
  <si>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</si>
  <si>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</si>
  <si>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</si>
  <si>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</si>
  <si>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</si>
  <si>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</si>
  <si>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</si>
  <si>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</si>
  <si>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</si>
  <si>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</si>
  <si>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</si>
  <si>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</si>
  <si>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</si>
  <si>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</si>
  <si>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</si>
  <si>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</si>
  <si>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</si>
  <si>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</si>
  <si>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</si>
  <si>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</si>
  <si>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</si>
  <si>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</si>
  <si>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</si>
  <si>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</si>
  <si>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</si>
  <si>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</si>
  <si>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</si>
  <si>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</si>
  <si>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</si>
  <si>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</si>
  <si>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</si>
  <si>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</si>
  <si>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</si>
  <si>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</si>
  <si>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</si>
  <si>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</si>
  <si>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</si>
  <si>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</si>
  <si>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</si>
  <si>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</si>
  <si>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</si>
  <si>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</si>
  <si>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</si>
  <si>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</si>
  <si>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</si>
  <si>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</si>
  <si>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</si>
  <si>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</si>
  <si>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</si>
  <si>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</si>
  <si>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</si>
  <si>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</si>
  <si>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</si>
  <si>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</si>
  <si>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</si>
  <si>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</si>
  <si>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</si>
  <si>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</si>
  <si>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</si>
  <si>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</si>
  <si>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</si>
  <si>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</si>
  <si>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</si>
  <si>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</si>
  <si>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</si>
  <si>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</si>
  <si>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</si>
  <si>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</si>
  <si>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</si>
  <si>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</si>
  <si>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</si>
  <si>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</si>
  <si>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</si>
  <si>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</si>
  <si>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</si>
  <si>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</si>
  <si>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</si>
  <si>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</si>
  <si>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</si>
  <si>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</si>
  <si>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</si>
  <si>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</si>
  <si>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</si>
  <si>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</si>
  <si>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</si>
  <si>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</si>
  <si>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</si>
  <si>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</si>
  <si>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</si>
  <si>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</si>
  <si>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</si>
  <si>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</si>
  <si>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</si>
  <si>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</si>
  <si>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</si>
  <si>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</si>
  <si>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</si>
  <si>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</si>
  <si>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</si>
  <si>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</si>
  <si>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</si>
  <si>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</si>
  <si>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</si>
  <si>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</si>
  <si>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</si>
  <si>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</si>
  <si>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</si>
  <si>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</si>
  <si>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</si>
  <si>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</si>
  <si>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</si>
  <si>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</si>
  <si>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</si>
  <si>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</si>
  <si>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</si>
  <si>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</si>
  <si>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</si>
  <si>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</si>
  <si>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</si>
  <si>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</si>
  <si>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</si>
  <si>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</si>
  <si>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</si>
  <si>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</si>
  <si>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</si>
  <si>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</si>
  <si>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</si>
  <si>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</si>
  <si>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</si>
  <si>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</si>
  <si>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</si>
  <si>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</si>
  <si>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</si>
  <si>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</si>
  <si>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</si>
  <si>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</si>
  <si>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</si>
  <si>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</si>
  <si>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</si>
  <si>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</si>
  <si>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</si>
  <si>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</si>
  <si>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</si>
  <si>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</si>
  <si>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</si>
  <si>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</si>
  <si>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</si>
  <si>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</si>
  <si>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</si>
  <si>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</si>
  <si>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</si>
  <si>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</si>
  <si>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</si>
  <si>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</si>
  <si>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</si>
  <si>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</si>
  <si>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</si>
  <si>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</si>
  <si>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</si>
  <si>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</si>
  <si>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</si>
  <si>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</si>
  <si>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</si>
  <si>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</si>
  <si>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</si>
  <si>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</si>
  <si>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</si>
  <si>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</si>
  <si>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</si>
  <si>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</si>
  <si>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</si>
  <si>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</si>
  <si>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</si>
  <si>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</si>
  <si>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</si>
  <si>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</si>
  <si>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</si>
  <si>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</si>
  <si>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</si>
  <si>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</si>
  <si>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</si>
  <si>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</si>
  <si>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</si>
  <si>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</si>
  <si>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</si>
  <si>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</si>
  <si>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</si>
  <si>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</si>
  <si>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</si>
  <si>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</si>
  <si>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</si>
  <si>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</si>
  <si>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</si>
  <si>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</si>
  <si>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</si>
  <si>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</si>
  <si>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</si>
  <si>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</si>
  <si>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</si>
  <si>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</si>
  <si>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</si>
  <si>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</si>
  <si>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</si>
  <si>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</si>
  <si>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</si>
  <si>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</si>
  <si>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</si>
  <si>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</si>
  <si>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</si>
  <si>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</si>
  <si>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</si>
  <si>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</si>
  <si>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</si>
  <si>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</si>
  <si>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</si>
  <si>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</si>
  <si>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</si>
  <si>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</si>
  <si>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</si>
  <si>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</si>
  <si>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</si>
  <si>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</si>
  <si>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</si>
  <si>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</si>
  <si>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</si>
  <si>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</si>
  <si>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</si>
  <si>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</si>
  <si>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</si>
  <si>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</si>
  <si>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</si>
  <si>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</si>
  <si>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</si>
  <si>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</si>
  <si>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</si>
  <si>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</si>
  <si>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</si>
  <si>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</si>
  <si>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</si>
  <si>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</si>
  <si>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</si>
  <si>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</si>
  <si>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</si>
  <si>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</si>
  <si>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</si>
  <si>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</si>
  <si>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</si>
  <si>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</si>
  <si>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</si>
  <si>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</si>
  <si>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</si>
  <si>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</si>
  <si>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</si>
  <si>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</si>
  <si>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</si>
  <si>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</si>
  <si>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</si>
  <si>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</si>
  <si>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</si>
  <si>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</si>
  <si>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</si>
  <si>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</si>
  <si>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</si>
  <si>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</si>
  <si>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</si>
  <si>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</si>
  <si>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</si>
  <si>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</si>
  <si>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</si>
  <si>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</si>
  <si>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</si>
  <si>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</si>
  <si>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</si>
  <si>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</si>
  <si>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</si>
  <si>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</si>
  <si>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</si>
  <si>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</si>
  <si>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</si>
  <si>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</si>
  <si>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</si>
  <si>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</si>
  <si>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</si>
  <si>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</si>
  <si>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</si>
  <si>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</si>
  <si>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</si>
  <si>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</si>
  <si>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</si>
  <si>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</si>
  <si>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</si>
  <si>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</si>
  <si>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</si>
  <si>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</si>
  <si>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</si>
  <si>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</si>
  <si>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</si>
  <si>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</si>
  <si>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</si>
  <si>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</si>
  <si>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</si>
  <si>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</si>
  <si>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</si>
  <si>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</si>
  <si>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</si>
  <si>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</si>
  <si>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</si>
  <si>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</si>
  <si>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</si>
  <si>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</si>
  <si>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</si>
  <si>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</si>
  <si>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</si>
  <si>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</si>
  <si>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</si>
  <si>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</si>
  <si>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</si>
  <si>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</si>
  <si>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</si>
  <si>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</si>
  <si>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</si>
  <si>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</si>
  <si>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</si>
  <si>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</si>
  <si>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</si>
  <si>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</si>
  <si>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</si>
  <si>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</si>
  <si>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</si>
  <si>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</si>
  <si>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</si>
  <si>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</si>
  <si>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</si>
  <si>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</si>
  <si>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</si>
  <si>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</si>
  <si>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</si>
  <si>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</si>
  <si>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</si>
  <si>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</si>
  <si>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</si>
  <si>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</si>
  <si>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</si>
  <si>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</si>
  <si>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</si>
  <si>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</si>
  <si>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</si>
  <si>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</si>
  <si>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</si>
  <si>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</si>
  <si>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</si>
  <si>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</si>
  <si>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</si>
  <si>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</si>
  <si>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</si>
  <si>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</si>
  <si>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</si>
  <si>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</si>
  <si>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</si>
  <si>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</si>
  <si>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</si>
  <si>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</si>
  <si>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</si>
  <si>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</si>
  <si>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</si>
  <si>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</si>
  <si>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</si>
  <si>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</si>
  <si>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</si>
  <si>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</si>
  <si>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</si>
  <si>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</si>
  <si>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</si>
  <si>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</si>
  <si>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</si>
  <si>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</si>
  <si>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</si>
  <si>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</si>
  <si>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</si>
  <si>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</si>
  <si>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</si>
  <si>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</si>
  <si>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</si>
  <si>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</si>
  <si>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</si>
  <si>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</si>
  <si>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</si>
  <si>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</si>
  <si>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</si>
  <si>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</si>
  <si>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</si>
  <si>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</si>
  <si>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</si>
  <si>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</si>
  <si>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</si>
  <si>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</si>
  <si>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</si>
  <si>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</si>
  <si>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</si>
  <si>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</si>
  <si>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</si>
  <si>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</si>
  <si>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</si>
  <si>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</si>
  <si>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</si>
  <si>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</si>
  <si>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</si>
  <si>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</si>
  <si>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</si>
  <si>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</si>
  <si>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</si>
  <si>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</si>
  <si>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</si>
  <si>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</si>
  <si>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</si>
  <si>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</si>
  <si>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</si>
  <si>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</si>
  <si>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</si>
  <si>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</si>
  <si>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</si>
  <si>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</si>
  <si>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</si>
  <si>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</si>
  <si>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</si>
  <si>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</si>
  <si>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</si>
  <si>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</si>
  <si>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</si>
  <si>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</si>
  <si>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</si>
  <si>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</si>
  <si>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</si>
  <si>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</si>
  <si>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</si>
  <si>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</si>
  <si>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</si>
  <si>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</si>
  <si>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</si>
  <si>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</si>
  <si>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</si>
  <si>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</si>
  <si>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</si>
  <si>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</si>
  <si>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</si>
  <si>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</si>
  <si>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</si>
  <si>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</si>
  <si>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</si>
  <si>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</si>
  <si>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</si>
  <si>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</si>
  <si>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</si>
  <si>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</si>
  <si>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</si>
  <si>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</si>
  <si>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</si>
  <si>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</si>
  <si>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</si>
  <si>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</si>
  <si>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</si>
  <si>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</si>
  <si>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</si>
  <si>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</si>
  <si>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</si>
  <si>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</si>
  <si>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</si>
  <si>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</si>
  <si>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</si>
  <si>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</si>
  <si>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</si>
  <si>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</si>
  <si>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</si>
  <si>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</si>
  <si>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</si>
  <si>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</si>
  <si>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</si>
  <si>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</si>
  <si>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</si>
  <si>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</si>
  <si>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</si>
  <si>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</si>
  <si>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</si>
  <si>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</si>
  <si>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</si>
  <si>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</si>
  <si>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</si>
  <si>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</si>
  <si>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</si>
  <si>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</si>
  <si>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</si>
  <si>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</si>
  <si>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</si>
  <si>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</si>
  <si>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</si>
  <si>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</si>
  <si>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</si>
  <si>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</si>
  <si>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</si>
  <si>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</si>
  <si>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</si>
  <si>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</si>
  <si>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</si>
  <si>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</si>
  <si>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</si>
  <si>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</si>
  <si>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</si>
  <si>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</si>
  <si>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</si>
  <si>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</si>
  <si>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</si>
  <si>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</si>
  <si>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</si>
  <si>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</si>
  <si>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</si>
  <si>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</si>
  <si>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</si>
  <si>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</si>
  <si>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</si>
  <si>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</si>
  <si>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</si>
  <si>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</si>
  <si>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</si>
  <si>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</si>
  <si>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</si>
  <si>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</si>
  <si>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</si>
  <si>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</si>
  <si>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</si>
  <si>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</si>
  <si>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</si>
  <si>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</si>
  <si>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</si>
  <si>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</si>
  <si>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</si>
  <si>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</si>
  <si>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</si>
  <si>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</si>
  <si>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</si>
  <si>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</si>
  <si>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</si>
  <si>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</si>
  <si>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</si>
  <si>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</si>
  <si>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</si>
  <si>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</si>
  <si>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</si>
  <si>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</si>
  <si>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</si>
  <si>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</si>
  <si>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</si>
  <si>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</si>
  <si>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</si>
  <si>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</si>
  <si>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</si>
  <si>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</si>
  <si>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</si>
  <si>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</si>
  <si>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</si>
  <si>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</si>
  <si>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</si>
  <si>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</si>
  <si>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</si>
  <si>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</si>
  <si>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</si>
  <si>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</si>
  <si>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</si>
  <si>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</si>
  <si>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</si>
  <si>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</si>
  <si>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</si>
  <si>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</si>
  <si>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</si>
  <si>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</si>
  <si>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</si>
  <si>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</si>
  <si>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</si>
  <si>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</si>
  <si>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</si>
  <si>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</si>
  <si>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</si>
  <si>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</si>
  <si>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</si>
  <si>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</si>
  <si>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</si>
  <si>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</si>
  <si>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</si>
  <si>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</si>
  <si>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</si>
  <si>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</si>
  <si>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</si>
  <si>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</si>
  <si>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</si>
  <si>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</si>
  <si>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</si>
  <si>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</si>
  <si>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</si>
  <si>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</si>
  <si>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</si>
  <si>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</si>
  <si>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</si>
  <si>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</si>
  <si>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</si>
  <si>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</si>
  <si>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</si>
  <si>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</si>
  <si>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</si>
  <si>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</si>
  <si>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</si>
  <si>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</si>
  <si>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</si>
  <si>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</si>
  <si>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</si>
  <si>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</si>
  <si>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</si>
  <si>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</si>
  <si>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</si>
  <si>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</si>
  <si>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</si>
  <si>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</si>
  <si>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</si>
  <si>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</si>
  <si>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</si>
  <si>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</si>
  <si>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</si>
  <si>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</si>
  <si>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</si>
  <si>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</si>
  <si>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</si>
  <si>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</si>
  <si>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</si>
  <si>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</si>
  <si>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</si>
  <si>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</si>
  <si>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</si>
  <si>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</si>
  <si>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</si>
  <si>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</si>
  <si>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</si>
  <si>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</si>
  <si>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</si>
  <si>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</si>
  <si>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</si>
  <si>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</si>
  <si>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</si>
  <si>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</si>
  <si>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</si>
  <si>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</si>
  <si>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</si>
  <si>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</si>
  <si>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</si>
  <si>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</si>
  <si>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</si>
  <si>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</si>
  <si>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</si>
  <si>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</si>
  <si>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</si>
  <si>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</si>
  <si>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</si>
  <si>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</si>
  <si>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</si>
  <si>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</si>
  <si>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</si>
  <si>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</si>
  <si>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</si>
  <si>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</si>
  <si>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</si>
  <si>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</si>
  <si>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</si>
  <si>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</si>
  <si>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</si>
  <si>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</si>
  <si>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</si>
  <si>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</si>
  <si>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</si>
  <si>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</si>
  <si>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</si>
  <si>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</si>
  <si>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</si>
  <si>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</si>
  <si>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</si>
  <si>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</si>
  <si>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</si>
  <si>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</si>
  <si>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</si>
  <si>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</si>
  <si>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</si>
  <si>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</si>
  <si>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</si>
  <si>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</si>
  <si>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</si>
  <si>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</si>
  <si>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</si>
  <si>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</si>
  <si>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</si>
  <si>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</si>
  <si>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</si>
  <si>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</si>
  <si>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</si>
  <si>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</si>
  <si>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</si>
  <si>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</si>
  <si>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</si>
  <si>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</si>
  <si>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</si>
  <si>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</si>
  <si>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</si>
  <si>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</si>
  <si>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</si>
  <si>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</si>
  <si>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</si>
  <si>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</si>
  <si>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</si>
  <si>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</si>
  <si>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</si>
  <si>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</si>
  <si>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</si>
  <si>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</si>
  <si>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</si>
  <si>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</si>
  <si>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</si>
  <si>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</si>
  <si>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</si>
  <si>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</si>
  <si>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</si>
  <si>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</si>
  <si>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</si>
  <si>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</si>
  <si>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</si>
  <si>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</si>
  <si>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</si>
  <si>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</si>
  <si>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</si>
  <si>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</si>
  <si>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</si>
  <si>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</si>
  <si>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</si>
  <si>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</si>
  <si>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</si>
  <si>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</si>
  <si>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</si>
  <si>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</si>
  <si>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</si>
  <si>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</si>
  <si>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</si>
  <si>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</si>
  <si>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</si>
  <si>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</si>
  <si>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</si>
  <si>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</si>
  <si>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</si>
  <si>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</si>
  <si>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</si>
  <si>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</si>
  <si>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</si>
  <si>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</si>
  <si>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</si>
  <si>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</si>
  <si>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</si>
  <si>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</si>
  <si>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</si>
  <si>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</si>
  <si>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</si>
  <si>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</si>
  <si>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</si>
  <si>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</si>
  <si>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</si>
  <si>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</si>
  <si>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</si>
  <si>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</si>
  <si>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</si>
  <si>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</si>
  <si>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</si>
  <si>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</si>
  <si>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</si>
  <si>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</si>
  <si>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</si>
  <si>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</si>
  <si>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</si>
  <si>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</si>
  <si>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</si>
  <si>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</si>
  <si>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</si>
  <si>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</si>
  <si>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</si>
  <si>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</si>
  <si>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</si>
  <si>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</si>
  <si>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</si>
  <si>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</si>
  <si>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</si>
  <si>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</si>
  <si>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</si>
  <si>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</si>
  <si>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</si>
  <si>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</si>
  <si>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</si>
  <si>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</si>
  <si>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</si>
  <si>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</si>
  <si>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</si>
  <si>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</si>
  <si>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</si>
  <si>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</si>
  <si>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</si>
  <si>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</si>
  <si>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</si>
  <si>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</si>
  <si>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</si>
  <si>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</si>
  <si>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</si>
  <si>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</si>
  <si>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</si>
  <si>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</si>
  <si>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</si>
  <si>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</si>
  <si>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</si>
  <si>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</si>
  <si>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</si>
  <si>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</si>
  <si>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</si>
  <si>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</si>
  <si>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</si>
  <si>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</si>
  <si>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</si>
  <si>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</si>
  <si>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</si>
  <si>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</si>
  <si>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</si>
  <si>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</si>
  <si>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</si>
  <si>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</si>
  <si>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</si>
  <si>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</si>
  <si>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</si>
  <si>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</si>
  <si>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</si>
  <si>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</si>
  <si>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</si>
  <si>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</si>
  <si>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</si>
  <si>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</si>
  <si>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</si>
  <si>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</si>
  <si>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</si>
  <si>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</si>
  <si>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</si>
  <si>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</si>
  <si>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</si>
  <si>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</si>
  <si>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</si>
  <si>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</si>
  <si>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</si>
  <si>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</si>
  <si>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</si>
  <si>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</si>
  <si>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</si>
  <si>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</si>
  <si>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</si>
  <si>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</si>
  <si>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</si>
  <si>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</si>
  <si>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</si>
  <si>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</si>
  <si>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</si>
  <si>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</si>
  <si>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</si>
  <si>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</si>
  <si>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</si>
  <si>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</si>
  <si>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</si>
  <si>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</si>
  <si>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</si>
  <si>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</si>
  <si>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</si>
  <si>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</si>
  <si>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</si>
  <si>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</si>
  <si>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</si>
  <si>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</si>
  <si>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</si>
  <si>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</si>
  <si>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</si>
  <si>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</si>
  <si>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</si>
  <si>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</si>
  <si>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</si>
  <si>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</si>
  <si>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</si>
  <si>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</si>
  <si>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</si>
  <si>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</si>
  <si>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</si>
  <si>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</si>
  <si>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</si>
  <si>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</si>
  <si>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</si>
  <si>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</si>
  <si>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</si>
  <si>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</si>
  <si>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</si>
  <si>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</si>
  <si>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</si>
  <si>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</si>
  <si>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</si>
  <si>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</si>
  <si>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</si>
  <si>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</si>
  <si>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</si>
  <si>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</si>
  <si>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</si>
  <si>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</si>
  <si>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</si>
  <si>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</si>
  <si>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</si>
  <si>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</si>
  <si>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</si>
  <si>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</si>
  <si>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</si>
  <si>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</si>
  <si>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</si>
  <si>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</si>
  <si>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</si>
  <si>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</si>
  <si>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</si>
  <si>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</si>
  <si>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</si>
  <si>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</si>
  <si>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</si>
  <si>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</si>
  <si>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</si>
  <si>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</si>
  <si>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</si>
  <si>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</si>
  <si>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</si>
  <si>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</si>
  <si>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</si>
  <si>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</si>
  <si>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</si>
  <si>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</si>
  <si>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</si>
  <si>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</si>
  <si>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</si>
  <si>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</si>
  <si>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</si>
  <si>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</si>
  <si>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</si>
  <si>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</si>
  <si>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</si>
  <si>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</si>
  <si>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</si>
  <si>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</si>
  <si>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</si>
  <si>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</si>
  <si>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</si>
  <si>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</si>
  <si>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</si>
  <si>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</si>
  <si>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</si>
  <si>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</si>
  <si>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</si>
  <si>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</si>
  <si>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</si>
  <si>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</si>
  <si>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</si>
  <si>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</si>
  <si>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</si>
  <si>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</si>
  <si>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</si>
  <si>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</si>
  <si>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</si>
  <si>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</si>
  <si>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</si>
  <si>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</si>
  <si>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</si>
  <si>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</si>
  <si>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</si>
  <si>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</si>
  <si>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</si>
  <si>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</si>
  <si>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</si>
  <si>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</si>
  <si>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</si>
  <si>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</si>
  <si>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</si>
  <si>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</si>
  <si>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</si>
  <si>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</si>
  <si>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</si>
  <si>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</si>
  <si>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</si>
  <si>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</si>
  <si>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</si>
  <si>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</si>
  <si>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</si>
  <si>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</si>
  <si>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</si>
  <si>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</si>
  <si>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</si>
  <si>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</si>
  <si>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</si>
  <si>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</si>
  <si>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</si>
  <si>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</si>
  <si>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</si>
  <si>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</si>
  <si>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</si>
  <si>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</si>
  <si>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</si>
  <si>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</si>
  <si>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</si>
  <si>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</si>
  <si>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</si>
  <si>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</si>
  <si>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</si>
  <si>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</si>
  <si>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</si>
  <si>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</si>
  <si>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</si>
  <si>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</si>
  <si>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</si>
  <si>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</si>
  <si>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</si>
  <si>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</si>
  <si>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</si>
  <si>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</si>
  <si>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</si>
  <si>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</si>
  <si>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</si>
  <si>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</si>
  <si>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</si>
  <si>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</si>
  <si>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</si>
  <si>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</si>
  <si>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</si>
  <si>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</si>
  <si>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</si>
  <si>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</si>
  <si>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</si>
  <si>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</si>
  <si>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</si>
  <si>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</si>
  <si>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</si>
  <si>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</si>
  <si>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</si>
  <si>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</si>
  <si>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</si>
  <si>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</si>
  <si>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</si>
  <si>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</si>
  <si>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</si>
  <si>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</si>
  <si>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</si>
  <si>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</si>
  <si>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</si>
  <si>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</si>
  <si>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</si>
  <si>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</si>
  <si>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</si>
  <si>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</si>
  <si>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</si>
  <si>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</si>
  <si>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</si>
  <si>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</si>
  <si>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</si>
  <si>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</si>
  <si>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</si>
  <si>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</si>
  <si>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</si>
  <si>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</si>
  <si>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</si>
  <si>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</si>
  <si>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</si>
  <si>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</si>
  <si>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</si>
  <si>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</si>
  <si>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</si>
  <si>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</si>
  <si>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</si>
  <si>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</si>
  <si>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</si>
  <si>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</si>
  <si>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</si>
  <si>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</si>
  <si>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</si>
  <si>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</si>
  <si>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</si>
  <si>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</si>
  <si>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</si>
  <si>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</si>
  <si>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</si>
  <si>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</si>
  <si>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</si>
  <si>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</si>
  <si>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</si>
  <si>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</si>
  <si>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</si>
  <si>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</si>
  <si>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</si>
  <si>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</si>
  <si>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</si>
  <si>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</si>
  <si>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</si>
  <si>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</si>
  <si>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</si>
  <si>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</si>
  <si>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</si>
  <si>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</si>
  <si>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</si>
  <si>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</si>
  <si>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</si>
  <si>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</si>
  <si>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</si>
  <si>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</si>
  <si>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</si>
  <si>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</si>
  <si>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</si>
  <si>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</si>
  <si>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</si>
  <si>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</si>
  <si>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</si>
  <si>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</si>
  <si>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</si>
  <si>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</si>
  <si>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</si>
  <si>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</si>
  <si>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</si>
  <si>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</si>
  <si>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</si>
  <si>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</si>
  <si>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</si>
  <si>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</si>
  <si>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</si>
  <si>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</si>
  <si>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</si>
  <si>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</si>
  <si>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</si>
  <si>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</si>
  <si>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</si>
  <si>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</si>
  <si>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</si>
  <si>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</si>
  <si>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</si>
  <si>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</si>
  <si>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</si>
  <si>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</si>
  <si>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</si>
  <si>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</si>
  <si>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</si>
  <si>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</si>
  <si>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</si>
  <si>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</si>
  <si>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</si>
  <si>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</si>
  <si>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</si>
  <si>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</si>
  <si>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</si>
  <si>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</si>
  <si>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</si>
  <si>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</si>
  <si>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</si>
  <si>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</si>
  <si>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</si>
  <si>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</si>
  <si>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</si>
  <si>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</si>
  <si>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</si>
  <si>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</si>
  <si>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</si>
  <si>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</si>
  <si>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</si>
  <si>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</si>
  <si>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</si>
  <si>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</si>
  <si>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</si>
  <si>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</si>
  <si>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</si>
  <si>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</si>
  <si>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</si>
  <si>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</si>
  <si>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</si>
  <si>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</si>
  <si>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</si>
  <si>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</si>
  <si>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</si>
  <si>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</si>
  <si>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</si>
  <si>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</si>
  <si>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</si>
  <si>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</si>
  <si>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</si>
  <si>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</si>
  <si>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</si>
  <si>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</si>
  <si>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</si>
  <si>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</si>
  <si>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</si>
  <si>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</si>
  <si>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</si>
  <si>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</si>
  <si>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</si>
  <si>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</si>
  <si>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</si>
  <si>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</si>
  <si>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</si>
  <si>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</si>
  <si>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</si>
  <si>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</si>
  <si>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</si>
  <si>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</si>
  <si>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</si>
  <si>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</si>
  <si>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</si>
  <si>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</si>
  <si>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</si>
  <si>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</si>
  <si>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</si>
  <si>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</si>
  <si>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</si>
  <si>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</si>
  <si>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</si>
  <si>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</si>
  <si>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</si>
  <si>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</si>
  <si>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</si>
  <si>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</si>
  <si>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</si>
  <si>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</si>
  <si>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</si>
  <si>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</si>
  <si>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</si>
  <si>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</si>
  <si>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</si>
  <si>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</si>
  <si>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</si>
  <si>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</si>
  <si>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</si>
  <si>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</si>
  <si>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</si>
  <si>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</si>
  <si>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</si>
  <si>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</si>
  <si>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</si>
  <si>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</si>
  <si>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</si>
  <si>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</si>
  <si>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</si>
  <si>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</si>
  <si>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</si>
  <si>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</si>
  <si>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</si>
  <si>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</si>
  <si>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</si>
  <si>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</si>
  <si>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</si>
  <si>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</si>
  <si>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</si>
  <si>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</si>
  <si>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</si>
  <si>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</si>
  <si>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</si>
  <si>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</si>
  <si>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</si>
  <si>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</si>
  <si>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</si>
  <si>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</si>
  <si>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</si>
  <si>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</si>
  <si>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</si>
  <si>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</si>
  <si>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</si>
  <si>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</si>
  <si>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</si>
  <si>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</si>
  <si>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</si>
  <si>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</si>
  <si>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</si>
  <si>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</si>
  <si>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</si>
  <si>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</si>
  <si>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</si>
  <si>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</si>
  <si>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</si>
  <si>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</si>
  <si>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</si>
  <si>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</si>
  <si>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</si>
  <si>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</si>
  <si>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</si>
  <si>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</si>
  <si>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</si>
  <si>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</si>
  <si>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</si>
  <si>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</si>
  <si>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</si>
  <si>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</si>
  <si>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</si>
  <si>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</si>
  <si>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</si>
  <si>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</si>
  <si>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</si>
  <si>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</si>
  <si>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</si>
  <si>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</si>
  <si>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</si>
  <si>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</si>
  <si>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</si>
  <si>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</si>
  <si>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</si>
  <si>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</si>
  <si>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</si>
  <si>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</si>
  <si>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</si>
  <si>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</si>
  <si>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</si>
  <si>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</si>
  <si>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</si>
  <si>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</si>
  <si>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</si>
  <si>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</si>
  <si>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</si>
  <si>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</si>
  <si>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</si>
  <si>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</si>
  <si>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</si>
  <si>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</si>
  <si>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</si>
  <si>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</si>
  <si>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</si>
  <si>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</si>
  <si>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</si>
  <si>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</si>
  <si>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</si>
  <si>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</si>
  <si>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</si>
  <si>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</si>
  <si>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</si>
  <si>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</si>
  <si>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</si>
  <si>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</si>
  <si>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</si>
  <si>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</si>
  <si>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</si>
  <si>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</si>
  <si>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</si>
  <si>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</si>
  <si>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</si>
  <si>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</si>
  <si>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</si>
  <si>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</si>
  <si>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</si>
  <si>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</si>
  <si>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</si>
  <si>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</si>
  <si>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</si>
  <si>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</si>
  <si>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</si>
  <si>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</si>
  <si>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</si>
  <si>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</si>
  <si>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</si>
  <si>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</si>
  <si>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</si>
  <si>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</si>
  <si>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</si>
  <si>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</si>
  <si>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</si>
  <si>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</si>
  <si>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</si>
  <si>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</si>
  <si>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</si>
  <si>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</si>
  <si>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</si>
  <si>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</si>
  <si>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</si>
  <si>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</si>
  <si>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</si>
  <si>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</si>
  <si>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</si>
  <si>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</si>
  <si>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</si>
  <si>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</si>
  <si>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</si>
  <si>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</si>
  <si>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</si>
  <si>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</si>
  <si>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</si>
  <si>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</si>
  <si>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</si>
  <si>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</si>
  <si>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</si>
  <si>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</si>
  <si>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</si>
  <si>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</si>
  <si>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</si>
  <si>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</si>
  <si>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</si>
  <si>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</si>
  <si>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</si>
  <si>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</si>
  <si>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</si>
  <si>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</si>
  <si>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</si>
  <si>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</si>
  <si>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</si>
  <si>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</si>
  <si>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</si>
  <si>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</si>
  <si>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</si>
  <si>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</si>
  <si>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</si>
  <si>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</si>
  <si>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</si>
  <si>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</si>
  <si>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</si>
  <si>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</si>
  <si>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</si>
  <si>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</si>
  <si>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</si>
  <si>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</si>
  <si>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</si>
  <si>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</si>
  <si>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</si>
  <si>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</si>
  <si>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</si>
  <si>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</si>
  <si>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</si>
  <si>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</si>
  <si>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</si>
  <si>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</si>
  <si>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</si>
  <si>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</si>
  <si>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</si>
  <si>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</si>
  <si>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</si>
  <si>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</si>
  <si>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</si>
  <si>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</si>
  <si>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</si>
  <si>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</si>
  <si>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</si>
  <si>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</si>
  <si>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</si>
  <si>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</si>
  <si>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</si>
  <si>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</si>
  <si>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</si>
  <si>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</si>
  <si>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</si>
  <si>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</si>
  <si>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</si>
  <si>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</si>
  <si>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</si>
  <si>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</si>
  <si>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</si>
  <si>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</si>
  <si>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</si>
  <si>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</si>
  <si>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</si>
  <si>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</si>
  <si>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</si>
  <si>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</si>
  <si>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</si>
  <si>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</si>
  <si>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</si>
  <si>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</si>
  <si>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</si>
  <si>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</si>
  <si>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</si>
  <si>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</si>
  <si>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</si>
  <si>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</si>
  <si>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</si>
  <si>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</si>
  <si>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</si>
  <si>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</si>
  <si>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</si>
  <si>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</si>
  <si>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</si>
  <si>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</si>
  <si>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</si>
  <si>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</si>
  <si>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</si>
  <si>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</si>
  <si>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</si>
  <si>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</si>
  <si>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</si>
  <si>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</si>
  <si>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</si>
  <si>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</si>
  <si>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</si>
  <si>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</si>
  <si>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</si>
  <si>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</si>
  <si>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</si>
  <si>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</si>
  <si>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</si>
  <si>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</si>
  <si>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</si>
  <si>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</si>
  <si>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</si>
  <si>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</si>
  <si>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</si>
  <si>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</si>
  <si>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</si>
  <si>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</si>
  <si>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</si>
  <si>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</si>
  <si>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</si>
  <si>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</si>
  <si>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</si>
  <si>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</si>
  <si>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</si>
  <si>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</si>
  <si>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</si>
  <si>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</si>
  <si>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</si>
  <si>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</si>
  <si>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</si>
  <si>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</si>
  <si>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</si>
  <si>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</si>
  <si>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</si>
  <si>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</si>
  <si>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</si>
  <si>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</si>
  <si>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</si>
  <si>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</si>
  <si>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</si>
  <si>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</si>
  <si>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</si>
  <si>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</si>
  <si>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</si>
  <si>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</si>
  <si>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</si>
  <si>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</si>
  <si>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</si>
  <si>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</si>
  <si>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</si>
  <si>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</si>
  <si>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</si>
  <si>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</si>
  <si>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</si>
  <si>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</si>
  <si>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</si>
  <si>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</si>
  <si>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</si>
  <si>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</si>
  <si>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</si>
  <si>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</si>
  <si>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</si>
  <si>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</si>
  <si>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</si>
  <si>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</si>
  <si>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</si>
  <si>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</si>
  <si>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</si>
  <si>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</si>
  <si>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</si>
  <si>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</si>
  <si>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</si>
  <si>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</si>
  <si>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</si>
  <si>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</si>
  <si>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</si>
  <si>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</si>
  <si>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</si>
  <si>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</si>
  <si>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</si>
  <si>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</si>
  <si>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</si>
  <si>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</si>
  <si>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</si>
  <si>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</si>
  <si>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</si>
  <si>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</si>
  <si>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</si>
  <si>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</si>
  <si>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</si>
  <si>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</si>
  <si>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</si>
  <si>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</si>
  <si>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</si>
  <si>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</si>
  <si>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</si>
  <si>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</si>
  <si>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</si>
  <si>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</si>
  <si>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</si>
  <si>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</si>
  <si>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</si>
  <si>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</si>
  <si>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</si>
  <si>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</si>
  <si>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</si>
  <si>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</si>
  <si>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</si>
  <si>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</si>
  <si>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</si>
  <si>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</si>
  <si>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</si>
  <si>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</si>
  <si>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</si>
  <si>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</si>
  <si>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</si>
  <si>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</si>
  <si>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</si>
  <si>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</si>
  <si>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</si>
  <si>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</si>
  <si>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</si>
  <si>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</si>
  <si>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</si>
  <si>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</si>
  <si>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</si>
  <si>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</si>
  <si>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</si>
  <si>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</si>
  <si>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</si>
  <si>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</si>
  <si>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</si>
  <si>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</si>
  <si>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</si>
  <si>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</si>
  <si>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</si>
  <si>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</si>
  <si>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</si>
  <si>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</si>
  <si>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</si>
  <si>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</si>
  <si>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</si>
  <si>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</si>
  <si>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</si>
  <si>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</si>
  <si>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</si>
  <si>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</si>
  <si>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</si>
  <si>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</si>
  <si>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</si>
  <si>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</si>
  <si>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</si>
  <si>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</si>
  <si>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</si>
  <si>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</si>
  <si>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</si>
  <si>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</si>
  <si>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</si>
  <si>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</si>
  <si>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</si>
  <si>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</si>
  <si>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</si>
  <si>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</si>
  <si>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</si>
  <si>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</si>
  <si>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</si>
  <si>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</si>
  <si>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</si>
  <si>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</si>
  <si>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</si>
  <si>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</si>
  <si>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</si>
  <si>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</si>
  <si>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</si>
  <si>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</si>
  <si>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</si>
  <si>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</si>
  <si>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</si>
  <si>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</si>
  <si>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</si>
  <si>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</si>
  <si>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</si>
  <si>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</si>
  <si>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</si>
  <si>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</si>
  <si>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</si>
  <si>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</si>
  <si>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</si>
  <si>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</si>
  <si>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</si>
  <si>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</si>
  <si>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</si>
  <si>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</si>
  <si>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</si>
  <si>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</si>
  <si>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</si>
  <si>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</si>
  <si>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</si>
  <si>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</si>
  <si>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</si>
  <si>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</si>
  <si>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</si>
  <si>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</si>
  <si>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</si>
  <si>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</si>
  <si>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</si>
  <si>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</si>
  <si>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</si>
  <si>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</si>
  <si>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</si>
  <si>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</si>
  <si>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</si>
  <si>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</si>
  <si>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</si>
  <si>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</si>
  <si>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</si>
  <si>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</si>
  <si>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</si>
  <si>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</si>
  <si>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</si>
  <si>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</si>
  <si>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</si>
  <si>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</si>
  <si>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</si>
  <si>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</si>
  <si>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</si>
  <si>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</si>
  <si>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</si>
  <si>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</si>
  <si>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</si>
  <si>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</si>
  <si>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</si>
  <si>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</si>
  <si>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</si>
  <si>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</si>
  <si>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</si>
  <si>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</si>
  <si>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</si>
  <si>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</si>
  <si>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</si>
  <si>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</si>
  <si>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</si>
  <si>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</si>
  <si>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</si>
  <si>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</si>
  <si>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</si>
  <si>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</si>
  <si>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</si>
  <si>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</si>
  <si>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</si>
  <si>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</si>
  <si>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</si>
  <si>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</si>
  <si>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</si>
  <si>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</si>
  <si>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</si>
  <si>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</si>
  <si>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</si>
  <si>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</si>
  <si>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</si>
  <si>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</si>
  <si>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</si>
  <si>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</si>
  <si>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</si>
  <si>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</si>
  <si>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</si>
  <si>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</si>
  <si>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</si>
  <si>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</si>
  <si>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</si>
  <si>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</si>
  <si>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</si>
  <si>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</si>
  <si>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</si>
  <si>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</si>
  <si>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</si>
  <si>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</si>
  <si>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</si>
  <si>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</si>
  <si>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</si>
  <si>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</si>
  <si>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</si>
  <si>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</si>
  <si>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</si>
  <si>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</si>
  <si>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</si>
  <si>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</si>
  <si>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</si>
  <si>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</si>
  <si>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</si>
  <si>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</si>
  <si>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</si>
  <si>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</si>
  <si>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</si>
  <si>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</si>
  <si>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</si>
  <si>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</si>
  <si>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</si>
  <si>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</si>
  <si>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</si>
  <si>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</si>
  <si>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</si>
  <si>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</si>
  <si>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</si>
  <si>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</si>
  <si>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</si>
  <si>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</si>
  <si>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</si>
  <si>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</si>
  <si>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</si>
  <si>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</si>
  <si>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</si>
  <si>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</si>
  <si>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</si>
  <si>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</si>
  <si>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</si>
  <si>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</si>
  <si>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</si>
  <si>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</si>
  <si>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</si>
  <si>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</si>
  <si>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</si>
  <si>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</si>
  <si>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</si>
  <si>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</si>
  <si>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</si>
  <si>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</si>
  <si>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</si>
  <si>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</si>
  <si>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</si>
  <si>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</si>
  <si>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</si>
  <si>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</si>
  <si>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</si>
  <si>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</si>
  <si>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</si>
  <si>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</si>
  <si>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</si>
  <si>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</si>
  <si>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</si>
  <si>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</si>
  <si>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</si>
  <si>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</si>
  <si>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</si>
  <si>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</si>
  <si>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</si>
  <si>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</si>
  <si>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</si>
  <si>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</si>
  <si>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</si>
  <si>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</si>
  <si>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</si>
  <si>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</si>
  <si>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</si>
  <si>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</si>
  <si>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</si>
  <si>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</si>
  <si>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</si>
  <si>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</si>
  <si>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</si>
  <si>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</si>
  <si>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</si>
  <si>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</si>
  <si>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</si>
  <si>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</si>
  <si>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</si>
  <si>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</si>
  <si>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</si>
  <si>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</si>
  <si>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</si>
  <si>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</si>
  <si>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</si>
  <si>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</si>
  <si>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</si>
  <si>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</si>
  <si>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</si>
  <si>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</si>
  <si>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</si>
  <si>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</si>
  <si>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</si>
  <si>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</si>
  <si>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</si>
  <si>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</si>
  <si>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</si>
  <si>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</si>
  <si>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</si>
  <si>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</si>
  <si>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</si>
  <si>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</si>
  <si>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</si>
  <si>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</si>
  <si>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</si>
  <si>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</si>
  <si>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</si>
  <si>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</si>
  <si>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</si>
  <si>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</si>
  <si>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</si>
  <si>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</si>
  <si>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</si>
  <si>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</si>
  <si>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</si>
  <si>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</si>
  <si>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</si>
  <si>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</si>
  <si>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</si>
  <si>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</si>
  <si>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</si>
  <si>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</si>
  <si>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</si>
  <si>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</si>
  <si>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</si>
  <si>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</si>
  <si>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</si>
  <si>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</si>
  <si>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</si>
  <si>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</si>
  <si>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</si>
  <si>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</si>
  <si>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</si>
  <si>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</si>
  <si>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</si>
  <si>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</si>
  <si>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</si>
  <si>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</si>
  <si>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</si>
  <si>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</si>
  <si>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</si>
  <si>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</si>
  <si>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</si>
  <si>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</si>
  <si>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</si>
  <si>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</si>
  <si>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</si>
  <si>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</si>
  <si>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</si>
  <si>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</si>
  <si>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</si>
  <si>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</si>
  <si>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</si>
  <si>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</si>
  <si>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</si>
  <si>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</si>
  <si>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</si>
  <si>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</si>
  <si>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</si>
  <si>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</si>
  <si>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</si>
  <si>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</si>
  <si>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</si>
  <si>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</si>
  <si>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</si>
  <si>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</si>
  <si>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</si>
  <si>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</si>
  <si>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</si>
  <si>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</si>
  <si>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</si>
  <si>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</si>
  <si>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</si>
  <si>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</si>
  <si>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</si>
  <si>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</si>
  <si>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</si>
  <si>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</si>
  <si>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</si>
  <si>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</si>
  <si>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</si>
  <si>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</si>
  <si>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</si>
  <si>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</si>
  <si>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</si>
  <si>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</si>
  <si>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</si>
  <si>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</si>
  <si>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</si>
  <si>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</si>
  <si>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</si>
  <si>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</si>
  <si>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</si>
  <si>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</si>
  <si>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</si>
  <si>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</si>
  <si>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</si>
  <si>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</si>
  <si>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</si>
  <si>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</si>
  <si>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</si>
  <si>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</si>
  <si>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</si>
  <si>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</si>
  <si>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</si>
  <si>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</si>
  <si>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</si>
  <si>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</si>
  <si>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</si>
  <si>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</si>
  <si>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</si>
  <si>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</si>
  <si>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</si>
  <si>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</si>
  <si>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</si>
  <si>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</si>
  <si>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</si>
  <si>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</si>
  <si>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</si>
  <si>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</si>
  <si>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</si>
  <si>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</si>
  <si>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</si>
  <si>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</si>
  <si>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</si>
  <si>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</si>
  <si>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</si>
  <si>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</si>
  <si>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</si>
  <si>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</si>
  <si>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</si>
  <si>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</si>
  <si>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</si>
  <si>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</si>
  <si>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</si>
  <si>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</si>
  <si>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</si>
  <si>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</si>
  <si>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</si>
  <si>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</si>
  <si>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</si>
  <si>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</si>
  <si>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</si>
  <si>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</si>
  <si>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</si>
  <si>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</si>
  <si>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</si>
  <si>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</si>
  <si>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</si>
  <si>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</si>
  <si>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</si>
  <si>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</si>
  <si>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</si>
  <si>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</si>
  <si>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</si>
  <si>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</si>
  <si>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</si>
  <si>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</si>
  <si>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</si>
  <si>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</si>
  <si>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</si>
  <si>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</si>
  <si>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</si>
  <si>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</si>
  <si>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</si>
  <si>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</si>
  <si>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</si>
  <si>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</si>
  <si>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</si>
  <si>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</si>
  <si>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</si>
  <si>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</si>
  <si>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</si>
  <si>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</si>
  <si>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</si>
  <si>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</si>
  <si>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</si>
  <si>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</si>
  <si>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</si>
  <si>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</si>
  <si>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</si>
  <si>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</si>
  <si>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</si>
  <si>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</si>
  <si>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</si>
  <si>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</si>
  <si>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</si>
  <si>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</si>
  <si>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</si>
  <si>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</si>
  <si>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</si>
  <si>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</si>
  <si>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</si>
  <si>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</si>
  <si>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</si>
  <si>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</si>
  <si>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</si>
  <si>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</si>
  <si>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</si>
  <si>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</si>
  <si>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</si>
  <si>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</si>
  <si>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</si>
  <si>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</si>
  <si>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</si>
  <si>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</si>
  <si>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</si>
  <si>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</si>
  <si>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</si>
  <si>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</si>
  <si>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</si>
  <si>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</si>
  <si>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</si>
  <si>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</si>
  <si>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</si>
  <si>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</si>
  <si>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</si>
  <si>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</si>
  <si>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</si>
  <si>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</si>
  <si>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</si>
  <si>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</si>
  <si>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</si>
  <si>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</si>
  <si>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</si>
  <si>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</si>
  <si>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</si>
  <si>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</si>
  <si>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</si>
  <si>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</si>
  <si>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</si>
  <si>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</si>
  <si>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</si>
  <si>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</si>
  <si>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</si>
  <si>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</si>
  <si>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</si>
  <si>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</si>
  <si>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</si>
  <si>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</si>
  <si>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</si>
  <si>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</si>
  <si>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</si>
  <si>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</si>
  <si>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</si>
  <si>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</si>
  <si>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</si>
  <si>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</si>
  <si>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</si>
  <si>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</si>
  <si>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</si>
  <si>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</si>
  <si>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</si>
  <si>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</si>
  <si>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</si>
  <si>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</si>
  <si>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</si>
  <si>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</si>
  <si>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</si>
  <si>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</si>
  <si>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</si>
  <si>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</si>
  <si>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</si>
  <si>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</si>
  <si>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</si>
  <si>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</si>
  <si>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</si>
  <si>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</si>
  <si>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</si>
  <si>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</si>
  <si>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</si>
  <si>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</si>
  <si>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</si>
  <si>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</si>
  <si>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</si>
  <si>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</si>
  <si>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</si>
  <si>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</si>
  <si>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</si>
  <si>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</si>
  <si>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</si>
  <si>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</si>
  <si>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</si>
  <si>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</si>
  <si>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</si>
  <si>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</si>
  <si>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</si>
  <si>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</si>
  <si>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</si>
  <si>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</si>
  <si>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</si>
  <si>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</si>
  <si>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</si>
  <si>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</si>
  <si>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</si>
  <si>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</si>
  <si>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</si>
  <si>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</si>
  <si>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</si>
  <si>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</si>
  <si>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</si>
  <si>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</si>
  <si>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</si>
  <si>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</si>
  <si>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</si>
  <si>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</si>
  <si>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</si>
  <si>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</si>
  <si>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</si>
  <si>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</si>
  <si>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</si>
  <si>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</si>
  <si>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</si>
  <si>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</si>
  <si>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</si>
  <si>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</si>
  <si>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</si>
  <si>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</si>
  <si>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</si>
  <si>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</si>
  <si>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</si>
  <si>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</si>
  <si>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</si>
  <si>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</si>
  <si>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</si>
  <si>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</si>
  <si>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</si>
  <si>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</si>
  <si>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</si>
  <si>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</si>
  <si>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</si>
  <si>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</si>
  <si>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</si>
  <si>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</si>
  <si>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</si>
  <si>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</si>
  <si>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</si>
  <si>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</si>
  <si>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</si>
  <si>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</si>
  <si>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</si>
  <si>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</si>
  <si>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</si>
  <si>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</si>
  <si>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</si>
  <si>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</si>
  <si>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</si>
  <si>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</si>
  <si>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</si>
  <si>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</si>
  <si>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</si>
  <si>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</si>
  <si>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</si>
  <si>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</si>
  <si>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</si>
  <si>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</si>
  <si>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</si>
  <si>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</si>
  <si>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</si>
  <si>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</si>
  <si>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</si>
  <si>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</si>
  <si>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</si>
  <si>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</si>
  <si>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</si>
  <si>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</si>
  <si>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</si>
  <si>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</si>
  <si>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</si>
  <si>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</si>
  <si>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</si>
  <si>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</si>
  <si>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</si>
  <si>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</si>
  <si>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</si>
  <si>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</si>
  <si>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</si>
  <si>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</si>
  <si>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</si>
  <si>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</si>
  <si>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</si>
  <si>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</si>
  <si>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</si>
  <si>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</si>
  <si>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</si>
  <si>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</si>
  <si>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</si>
  <si>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</si>
  <si>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</si>
  <si>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</si>
  <si>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</si>
  <si>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</si>
  <si>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</si>
  <si>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</si>
  <si>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</si>
  <si>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</si>
  <si>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</si>
  <si>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</si>
  <si>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</si>
  <si>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</si>
  <si>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</si>
  <si>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</si>
  <si>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</si>
  <si>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</si>
  <si>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</si>
  <si>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</si>
  <si>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</si>
  <si>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</si>
  <si>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</si>
  <si>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</si>
  <si>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</si>
  <si>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</si>
  <si>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</si>
  <si>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</si>
  <si>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</si>
  <si>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</si>
  <si>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</si>
  <si>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</si>
  <si>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</si>
  <si>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</si>
  <si>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</si>
  <si>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</si>
  <si>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</si>
  <si>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</si>
  <si>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</si>
  <si>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</si>
  <si>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</si>
  <si>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</si>
  <si>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</si>
  <si>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</si>
  <si>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</si>
  <si>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</si>
  <si>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</si>
  <si>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</si>
  <si>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</si>
  <si>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</si>
  <si>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</si>
  <si>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</si>
  <si>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</si>
  <si>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</si>
  <si>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</si>
  <si>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</si>
  <si>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</si>
  <si>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</si>
  <si>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</si>
  <si>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</si>
  <si>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</si>
  <si>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</si>
  <si>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</si>
  <si>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</si>
  <si>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</si>
  <si>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</si>
  <si>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</si>
  <si>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</si>
  <si>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</si>
  <si>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</si>
  <si>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</si>
  <si>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</si>
  <si>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</si>
  <si>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</si>
  <si>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</si>
  <si>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</si>
  <si>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</si>
  <si>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</si>
  <si>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</si>
  <si>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</si>
  <si>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</si>
  <si>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</si>
  <si>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</si>
  <si>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</si>
  <si>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</si>
  <si>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</si>
  <si>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</si>
  <si>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</si>
  <si>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</si>
  <si>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</si>
  <si>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</si>
  <si>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</si>
  <si>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</si>
  <si>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</si>
  <si>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</si>
  <si>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</si>
  <si>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</si>
  <si>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</si>
  <si>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</si>
  <si>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</si>
  <si>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</si>
  <si>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</si>
  <si>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</si>
  <si>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</si>
  <si>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</si>
  <si>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</si>
  <si>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</si>
  <si>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</si>
  <si>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</si>
  <si>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</si>
  <si>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</si>
  <si>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</si>
  <si>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</si>
  <si>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</si>
  <si>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</si>
  <si>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</si>
  <si>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</si>
  <si>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</si>
  <si>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</si>
  <si>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</si>
  <si>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</si>
  <si>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</si>
  <si>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</si>
  <si>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</si>
  <si>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</si>
  <si>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</si>
  <si>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</si>
  <si>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</si>
  <si>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</si>
  <si>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</si>
  <si>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</si>
  <si>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</si>
  <si>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</si>
  <si>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</si>
  <si>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</si>
  <si>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</si>
  <si>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</si>
  <si>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</si>
  <si>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</si>
  <si>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</si>
  <si>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</si>
  <si>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</si>
  <si>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</si>
  <si>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</si>
  <si>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</si>
  <si>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</si>
  <si>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</si>
  <si>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</si>
  <si>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</si>
  <si>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</si>
  <si>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</si>
  <si>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</si>
  <si>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</si>
  <si>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</si>
  <si>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</si>
  <si>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</si>
  <si>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</si>
  <si>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</si>
  <si>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</si>
  <si>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</si>
  <si>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</si>
  <si>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</si>
  <si>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</si>
  <si>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</si>
  <si>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</si>
  <si>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</si>
  <si>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</si>
  <si>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</si>
  <si>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</si>
  <si>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</si>
  <si>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</si>
  <si>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</si>
  <si>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</si>
  <si>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</si>
  <si>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</si>
  <si>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</si>
  <si>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</si>
  <si>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</si>
  <si>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</si>
  <si>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</si>
  <si>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</si>
  <si>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</si>
  <si>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</si>
  <si>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</si>
  <si>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</si>
  <si>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</si>
  <si>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</si>
  <si>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</si>
  <si>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</si>
  <si>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</si>
  <si>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</si>
  <si>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</si>
  <si>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</si>
  <si>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</si>
  <si>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</si>
  <si>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</si>
  <si>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</si>
  <si>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</si>
  <si>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</si>
  <si>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</si>
  <si>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</si>
  <si>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</si>
  <si>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</si>
  <si>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</si>
  <si>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</si>
  <si>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</si>
  <si>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</si>
  <si>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</si>
  <si>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</si>
  <si>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</si>
  <si>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</si>
  <si>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</si>
  <si>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</si>
  <si>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</si>
  <si>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</si>
  <si>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</si>
  <si>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</si>
  <si>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</si>
  <si>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</si>
  <si>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</si>
  <si>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</si>
  <si>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</si>
  <si>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</si>
  <si>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</si>
  <si>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</si>
  <si>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</si>
  <si>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</si>
  <si>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</si>
  <si>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</si>
  <si>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</si>
  <si>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</si>
  <si>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</si>
  <si>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</si>
  <si>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</si>
  <si>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</si>
  <si>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</si>
  <si>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</si>
  <si>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</si>
  <si>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</si>
  <si>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</si>
  <si>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</si>
  <si>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</si>
  <si>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</si>
  <si>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</si>
  <si>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</si>
  <si>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</si>
  <si>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</si>
  <si>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</si>
  <si>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</si>
  <si>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</si>
  <si>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</si>
  <si>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</si>
  <si>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</si>
  <si>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</si>
  <si>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</si>
  <si>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</si>
  <si>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</si>
  <si>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</si>
  <si>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</si>
  <si>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</si>
  <si>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</si>
  <si>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</si>
  <si>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</si>
  <si>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</si>
  <si>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</si>
  <si>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</si>
  <si>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</si>
  <si>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</si>
  <si>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</si>
  <si>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</si>
  <si>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</si>
  <si>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</si>
  <si>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</si>
  <si>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</si>
  <si>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</si>
  <si>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</si>
  <si>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</si>
  <si>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</si>
  <si>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</si>
  <si>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</si>
  <si>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</si>
  <si>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</si>
  <si>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</si>
  <si>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</si>
  <si>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</si>
  <si>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</si>
  <si>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</si>
  <si>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</si>
  <si>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</si>
  <si>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</si>
  <si>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</si>
  <si>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</si>
  <si>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</si>
  <si>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</si>
  <si>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</si>
  <si>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</si>
  <si>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</si>
  <si>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</si>
  <si>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</si>
  <si>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</si>
  <si>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</si>
  <si>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</si>
  <si>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</si>
  <si>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</si>
  <si>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</si>
  <si>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</si>
  <si>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</si>
  <si>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</si>
  <si>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</si>
  <si>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</si>
  <si>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</si>
  <si>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</si>
  <si>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</si>
  <si>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</si>
  <si>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</si>
  <si>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</si>
  <si>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</si>
  <si>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</si>
  <si>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</si>
  <si>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</si>
  <si>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</si>
  <si>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</si>
  <si>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</si>
  <si>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</si>
  <si>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</si>
  <si>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</si>
  <si>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</si>
  <si>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</si>
  <si>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</si>
  <si>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</si>
  <si>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</si>
  <si>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</si>
  <si>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</si>
  <si>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</si>
  <si>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</si>
  <si>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</si>
  <si>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</si>
  <si>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</si>
  <si>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</si>
  <si>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</si>
  <si>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</si>
  <si>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</si>
  <si>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</si>
  <si>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</si>
  <si>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</si>
  <si>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</si>
  <si>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</si>
  <si>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</si>
  <si>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</si>
  <si>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</si>
  <si>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</si>
  <si>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</si>
  <si>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</si>
  <si>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</si>
  <si>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</si>
  <si>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</si>
  <si>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</si>
  <si>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</si>
  <si>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</si>
  <si>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</si>
  <si>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</si>
  <si>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</si>
  <si>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</si>
  <si>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</si>
  <si>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</si>
  <si>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</si>
  <si>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</si>
  <si>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</si>
  <si>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</si>
  <si>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</si>
  <si>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</si>
  <si>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</si>
  <si>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</si>
  <si>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</si>
  <si>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</si>
  <si>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</si>
  <si>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</si>
  <si>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</si>
  <si>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</si>
  <si>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</si>
  <si>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</si>
  <si>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</si>
  <si>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</si>
  <si>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</si>
  <si>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</si>
  <si>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</si>
  <si>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</si>
  <si>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</si>
  <si>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</si>
  <si>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</si>
  <si>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</si>
  <si>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</si>
  <si>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</si>
  <si>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</si>
  <si>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</si>
  <si>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</si>
  <si>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</si>
  <si>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</si>
  <si>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</si>
  <si>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</si>
  <si>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</si>
  <si>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</si>
  <si>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</si>
  <si>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</si>
  <si>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</si>
  <si>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</si>
  <si>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</si>
  <si>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</si>
  <si>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</si>
  <si>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</si>
  <si>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</si>
  <si>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</si>
  <si>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</si>
  <si>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</si>
  <si>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</si>
  <si>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</si>
  <si>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</si>
  <si>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</si>
  <si>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</si>
  <si>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</si>
  <si>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</si>
  <si>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</si>
  <si>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</si>
  <si>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</si>
  <si>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</si>
  <si>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</si>
  <si>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</si>
  <si>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</si>
  <si>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</si>
  <si>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</si>
  <si>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</si>
  <si>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</si>
  <si>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</si>
  <si>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</si>
  <si>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</si>
  <si>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</si>
  <si>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</si>
  <si>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</si>
  <si>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</si>
  <si>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</si>
  <si>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</si>
  <si>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</si>
  <si>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</si>
  <si>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</si>
  <si>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</si>
  <si>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</si>
  <si>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</si>
  <si>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</si>
  <si>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</si>
  <si>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</si>
  <si>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</si>
  <si>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</si>
  <si>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</si>
  <si>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</si>
  <si>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</si>
  <si>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</si>
  <si>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</si>
  <si>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</si>
  <si>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</si>
  <si>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</si>
  <si>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</si>
  <si>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</si>
  <si>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</si>
  <si>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</si>
  <si>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</si>
  <si>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</si>
  <si>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</si>
  <si>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</si>
  <si>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</si>
  <si>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</si>
  <si>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</si>
  <si>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</si>
  <si>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</si>
  <si>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</si>
  <si>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</si>
  <si>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</si>
  <si>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</si>
  <si>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</si>
  <si>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</si>
  <si>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</si>
  <si>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</si>
  <si>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</si>
  <si>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</si>
  <si>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</si>
  <si>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</si>
  <si>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</si>
  <si>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</si>
  <si>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</si>
  <si>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</si>
  <si>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</si>
  <si>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</si>
  <si>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</si>
  <si>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</si>
  <si>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</si>
  <si>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</si>
  <si>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</si>
  <si>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</si>
  <si>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</si>
  <si>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</si>
  <si>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</si>
  <si>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</si>
  <si>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</si>
  <si>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</si>
  <si>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</si>
  <si>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</si>
  <si>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</si>
  <si>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</si>
  <si>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</si>
  <si>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</si>
  <si>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</si>
  <si>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</si>
  <si>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</si>
  <si>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</si>
  <si>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</si>
  <si>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</si>
  <si>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</si>
  <si>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</si>
  <si>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</si>
  <si>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</si>
  <si>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</si>
  <si>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</si>
  <si>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</si>
  <si>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</si>
  <si>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</si>
  <si>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</si>
  <si>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</si>
  <si>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</si>
  <si>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</si>
  <si>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</si>
  <si>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</si>
  <si>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</si>
  <si>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</si>
  <si>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</si>
  <si>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</si>
  <si>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</si>
  <si>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</si>
  <si>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</si>
  <si>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</si>
  <si>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</si>
  <si>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</si>
  <si>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</si>
  <si>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</si>
  <si>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</si>
  <si>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</si>
  <si>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</si>
  <si>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</si>
  <si>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</si>
  <si>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</si>
  <si>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</si>
  <si>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</si>
  <si>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</si>
  <si>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</si>
  <si>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</si>
  <si>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</si>
  <si>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</si>
  <si>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</si>
  <si>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</si>
  <si>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</si>
  <si>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</si>
  <si>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</si>
  <si>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</si>
  <si>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</si>
  <si>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</si>
  <si>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</si>
  <si>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</si>
  <si>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</si>
  <si>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</si>
  <si>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</si>
  <si>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</si>
  <si>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</si>
  <si>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</si>
  <si>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</si>
  <si>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</si>
  <si>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</si>
  <si>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</si>
  <si>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</si>
  <si>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</si>
  <si>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</si>
  <si>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</si>
  <si>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</si>
  <si>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</si>
  <si>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</si>
  <si>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</si>
  <si>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</si>
  <si>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</si>
  <si>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</si>
  <si>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</si>
  <si>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</si>
  <si>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</si>
  <si>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</si>
  <si>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</si>
  <si>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</si>
  <si>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</si>
  <si>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</si>
  <si>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</si>
  <si>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</si>
  <si>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</si>
  <si>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</si>
  <si>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</si>
  <si>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</si>
  <si>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</si>
  <si>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</si>
  <si>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</si>
  <si>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</si>
  <si>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</si>
  <si>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</si>
  <si>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</si>
  <si>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</si>
  <si>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</si>
  <si>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</si>
  <si>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</si>
  <si>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</si>
  <si>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</si>
  <si>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</si>
  <si>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</si>
  <si>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</si>
  <si>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</si>
  <si>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</si>
  <si>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</si>
  <si>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</si>
  <si>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</si>
  <si>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</si>
  <si>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</si>
  <si>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</si>
  <si>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</si>
  <si>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</si>
  <si>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</si>
  <si>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</si>
  <si>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</si>
  <si>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</si>
  <si>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</si>
  <si>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</si>
  <si>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</si>
  <si>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</si>
  <si>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</si>
  <si>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</si>
  <si>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</si>
  <si>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</si>
  <si>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</si>
  <si>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</si>
  <si>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</si>
  <si>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</si>
  <si>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</si>
  <si>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</si>
  <si>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</si>
  <si>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</si>
  <si>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</si>
  <si>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</si>
  <si>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</si>
  <si>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</si>
  <si>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</si>
  <si>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</si>
  <si>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</si>
  <si>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</si>
  <si>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</si>
  <si>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</si>
  <si>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</si>
  <si>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</si>
  <si>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</si>
  <si>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</si>
  <si>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</si>
  <si>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</si>
  <si>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</si>
  <si>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</si>
  <si>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</si>
  <si>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</si>
  <si>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</si>
  <si>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</si>
  <si>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</si>
  <si>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</si>
  <si>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</si>
  <si>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</si>
  <si>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</si>
  <si>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</si>
  <si>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</si>
  <si>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</si>
  <si>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</si>
  <si>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</si>
  <si>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</si>
  <si>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</si>
  <si>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</si>
  <si>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</si>
  <si>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</si>
  <si>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</si>
  <si>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</si>
  <si>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</si>
  <si>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</si>
  <si>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</si>
  <si>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</si>
  <si>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</si>
  <si>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</si>
  <si>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</si>
  <si>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</si>
  <si>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</si>
  <si>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</si>
  <si>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</si>
  <si>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</si>
  <si>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</si>
  <si>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</si>
  <si>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</si>
  <si>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</si>
  <si>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</si>
  <si>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</si>
  <si>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</si>
  <si>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</si>
  <si>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</si>
  <si>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</si>
  <si>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</si>
  <si>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</si>
  <si>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</si>
  <si>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</si>
  <si>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</si>
  <si>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</si>
  <si>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</si>
  <si>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</si>
  <si>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</si>
  <si>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</si>
  <si>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</si>
  <si>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</si>
  <si>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</si>
  <si>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</si>
  <si>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</si>
  <si>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</si>
  <si>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</si>
  <si>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</si>
  <si>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</si>
  <si>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</si>
  <si>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</si>
  <si>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</si>
  <si>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</si>
  <si>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</si>
  <si>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</si>
  <si>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</si>
  <si>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</si>
  <si>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</si>
  <si>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</si>
  <si>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</si>
  <si>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</si>
  <si>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</si>
  <si>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</si>
  <si>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</si>
  <si>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</si>
  <si>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</si>
  <si>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</si>
  <si>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</si>
  <si>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</si>
  <si>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</si>
  <si>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</si>
  <si>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</si>
  <si>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</si>
  <si>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</si>
  <si>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</si>
  <si>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</si>
  <si>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</si>
  <si>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</si>
  <si>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</si>
  <si>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</si>
  <si>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</si>
  <si>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</si>
  <si>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</si>
  <si>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</si>
  <si>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</si>
  <si>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</si>
  <si>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</si>
  <si>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</si>
  <si>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</si>
  <si>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</si>
  <si>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</si>
  <si>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</si>
  <si>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</si>
  <si>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</si>
  <si>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</si>
  <si>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</si>
  <si>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</si>
  <si>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</si>
  <si>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</si>
  <si>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</si>
  <si>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</si>
  <si>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</si>
  <si>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</si>
  <si>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</si>
  <si>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</si>
  <si>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</si>
  <si>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</si>
  <si>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</si>
  <si>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</si>
  <si>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</si>
  <si>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</si>
  <si>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</si>
  <si>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</si>
  <si>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</si>
  <si>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</si>
  <si>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</si>
  <si>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</si>
  <si>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</si>
  <si>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</si>
  <si>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</si>
  <si>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</si>
  <si>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</si>
  <si>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</si>
  <si>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</si>
  <si>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</si>
  <si>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</si>
  <si>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</si>
  <si>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</si>
  <si>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</si>
  <si>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</si>
  <si>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</si>
  <si>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</si>
  <si>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</si>
  <si>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</si>
  <si>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</si>
  <si>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</si>
  <si>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</si>
  <si>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</si>
  <si>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</si>
  <si>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</si>
  <si>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</si>
  <si>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</si>
  <si>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</si>
  <si>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</si>
  <si>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</si>
  <si>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</si>
  <si>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</si>
  <si>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</si>
  <si>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</si>
  <si>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</si>
  <si>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</si>
  <si>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</si>
  <si>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</si>
  <si>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</si>
  <si>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</si>
  <si>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</si>
  <si>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</si>
  <si>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</si>
  <si>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</si>
  <si>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</si>
  <si>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</si>
  <si>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</si>
  <si>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</si>
  <si>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</si>
  <si>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</si>
  <si>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</si>
  <si>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</si>
  <si>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</si>
  <si>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</si>
  <si>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</si>
  <si>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</si>
  <si>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</si>
  <si>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</si>
  <si>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</si>
  <si>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</si>
  <si>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</si>
  <si>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</si>
  <si>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</si>
  <si>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</si>
  <si>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</si>
  <si>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</si>
  <si>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</si>
  <si>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</si>
  <si>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</si>
  <si>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</si>
  <si>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</si>
  <si>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</si>
  <si>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</si>
  <si>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</si>
  <si>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</si>
  <si>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</si>
  <si>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</si>
  <si>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</si>
  <si>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</si>
  <si>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</si>
  <si>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</si>
  <si>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</si>
  <si>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</si>
  <si>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</si>
  <si>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</si>
  <si>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</si>
  <si>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</si>
  <si>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</si>
  <si>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</si>
  <si>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</si>
  <si>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</si>
  <si>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</si>
  <si>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</si>
  <si>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</si>
  <si>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</si>
  <si>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</si>
  <si>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</si>
  <si>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</si>
  <si>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</si>
  <si>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</si>
  <si>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</si>
  <si>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</si>
  <si>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</si>
  <si>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</si>
  <si>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</si>
  <si>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</si>
  <si>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</si>
  <si>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</si>
  <si>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</si>
  <si>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</si>
  <si>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</si>
  <si>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</si>
  <si>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</si>
  <si>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</si>
  <si>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</si>
  <si>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</si>
  <si>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</si>
  <si>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</si>
  <si>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</si>
  <si>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</si>
  <si>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</si>
  <si>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</si>
  <si>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</si>
  <si>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</si>
  <si>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</si>
  <si>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</si>
  <si>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</si>
  <si>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</si>
  <si>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</si>
  <si>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</si>
  <si>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</si>
  <si>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</si>
  <si>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</si>
  <si>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</si>
  <si>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</si>
  <si>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</si>
  <si>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</si>
  <si>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</si>
  <si>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</si>
  <si>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</si>
  <si>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</si>
  <si>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</si>
  <si>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</si>
  <si>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</si>
  <si>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</si>
  <si>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</si>
  <si>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</si>
  <si>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</si>
  <si>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</si>
  <si>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</si>
  <si>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</si>
  <si>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</si>
  <si>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</si>
  <si>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</si>
  <si>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</si>
  <si>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</si>
  <si>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</si>
  <si>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</si>
  <si>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</si>
  <si>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</si>
  <si>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</si>
  <si>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</si>
  <si>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</si>
  <si>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</si>
  <si>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</si>
  <si>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</si>
  <si>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</si>
  <si>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</si>
  <si>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</si>
  <si>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</si>
  <si>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</si>
  <si>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</si>
  <si>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</si>
  <si>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</si>
  <si>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</si>
  <si>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</si>
  <si>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</si>
  <si>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</si>
  <si>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</si>
  <si>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</si>
  <si>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</si>
  <si>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</si>
  <si>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</si>
  <si>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</si>
  <si>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</si>
  <si>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</si>
  <si>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</si>
  <si>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</si>
  <si>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</si>
  <si>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</si>
  <si>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</si>
  <si>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</si>
  <si>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</si>
  <si>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</si>
  <si>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</si>
  <si>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</si>
  <si>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</si>
  <si>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</si>
  <si>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</si>
  <si>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</si>
  <si>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</si>
  <si>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</si>
  <si>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</si>
  <si>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</si>
  <si>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</si>
  <si>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</si>
  <si>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</si>
  <si>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</si>
  <si>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</si>
  <si>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</si>
  <si>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</si>
  <si>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</si>
  <si>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</si>
  <si>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</si>
  <si>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</si>
  <si>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</si>
  <si>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</si>
  <si>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</si>
  <si>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</si>
  <si>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</si>
  <si>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</si>
  <si>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</si>
  <si>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</si>
  <si>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</si>
  <si>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</si>
  <si>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</si>
  <si>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</si>
  <si>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</si>
  <si>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</si>
  <si>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</si>
  <si>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</si>
  <si>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</si>
  <si>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</si>
  <si>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</si>
  <si>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</si>
  <si>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</si>
  <si>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</si>
  <si>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</si>
  <si>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</si>
  <si>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</si>
  <si>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</si>
  <si>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</si>
  <si>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</si>
  <si>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</si>
  <si>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</si>
  <si>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</si>
  <si>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</si>
  <si>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</si>
  <si>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</si>
  <si>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</si>
  <si>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</si>
  <si>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</si>
  <si>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</si>
  <si>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</si>
  <si>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</si>
  <si>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</si>
  <si>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</si>
  <si>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</si>
  <si>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</si>
  <si>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</si>
  <si>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</si>
  <si>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</si>
  <si>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</si>
  <si>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</si>
  <si>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</si>
  <si>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</si>
  <si>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</si>
  <si>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</si>
  <si>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</si>
  <si>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</si>
  <si>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</si>
  <si>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</si>
  <si>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</si>
  <si>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</si>
  <si>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</si>
  <si>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</si>
  <si>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</si>
  <si>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</si>
  <si>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</si>
  <si>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</si>
  <si>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</si>
  <si>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</si>
  <si>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</si>
  <si>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</si>
  <si>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</si>
  <si>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</si>
  <si>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</si>
  <si>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</si>
  <si>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</si>
  <si>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</si>
  <si>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</si>
  <si>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</si>
  <si>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</si>
  <si>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</si>
  <si>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</si>
  <si>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</si>
  <si>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</si>
  <si>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</si>
  <si>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</si>
  <si>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</si>
  <si>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</si>
  <si>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</si>
  <si>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</si>
  <si>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</si>
  <si>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</si>
  <si>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</si>
  <si>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</si>
  <si>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</si>
  <si>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</si>
  <si>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</si>
  <si>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</si>
  <si>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</si>
  <si>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</si>
  <si>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</si>
  <si>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</si>
  <si>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</si>
  <si>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</si>
  <si>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</si>
  <si>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</si>
  <si>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</si>
  <si>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</si>
  <si>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</si>
  <si>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</si>
  <si>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</si>
  <si>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</si>
  <si>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</si>
  <si>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</si>
  <si>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</si>
  <si>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</si>
  <si>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</si>
  <si>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</si>
  <si>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</si>
  <si>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</si>
  <si>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</si>
  <si>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</si>
  <si>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</si>
  <si>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</si>
  <si>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</si>
  <si>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</si>
  <si>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</si>
  <si>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</si>
  <si>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</si>
  <si>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</si>
  <si>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</si>
  <si>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</si>
  <si>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</si>
  <si>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</si>
  <si>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</si>
  <si>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</si>
  <si>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</si>
  <si>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</si>
  <si>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</si>
  <si>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</si>
  <si>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</si>
  <si>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</si>
  <si>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</si>
  <si>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</si>
  <si>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</si>
  <si>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</si>
  <si>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</si>
  <si>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</si>
  <si>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</si>
  <si>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</si>
  <si>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</si>
  <si>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</si>
  <si>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</si>
  <si>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</si>
  <si>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</si>
  <si>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</si>
  <si>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</si>
  <si>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</si>
  <si>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</si>
  <si>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</si>
  <si>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</si>
  <si>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</si>
  <si>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</si>
  <si>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</si>
  <si>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</si>
  <si>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</si>
  <si>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</si>
  <si>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</si>
  <si>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</si>
  <si>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</si>
  <si>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</si>
  <si>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</si>
  <si>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</si>
  <si>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</si>
  <si>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</si>
  <si>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</si>
  <si>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</si>
  <si>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</si>
  <si>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</si>
  <si>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</si>
  <si>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</si>
  <si>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</si>
  <si>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</si>
  <si>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</si>
  <si>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</si>
  <si>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</si>
  <si>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</si>
  <si>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</si>
  <si>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</si>
  <si>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</si>
  <si>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</si>
  <si>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</si>
  <si>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</si>
  <si>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</si>
  <si>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</si>
  <si>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</si>
  <si>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</si>
  <si>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</si>
  <si>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</si>
  <si>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</si>
  <si>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</si>
  <si>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</si>
  <si>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</si>
  <si>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</si>
  <si>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</si>
  <si>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</si>
  <si>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</si>
  <si>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</si>
  <si>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</si>
  <si>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</si>
  <si>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</si>
  <si>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</si>
  <si>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</si>
  <si>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</si>
  <si>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</si>
  <si>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</si>
  <si>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</si>
  <si>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</si>
  <si>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</si>
  <si>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</si>
  <si>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</si>
  <si>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</si>
  <si>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</si>
  <si>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</si>
  <si>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</si>
  <si>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</si>
  <si>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</si>
  <si>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</si>
  <si>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</si>
  <si>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</si>
  <si>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</si>
  <si>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</si>
  <si>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</si>
  <si>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</si>
  <si>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</si>
  <si>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</si>
  <si>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</si>
  <si>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</si>
  <si>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</si>
  <si>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</si>
  <si>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</si>
  <si>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</si>
  <si>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</si>
  <si>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</si>
  <si>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</si>
  <si>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</si>
  <si>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</si>
  <si>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</si>
  <si>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</si>
  <si>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</si>
  <si>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</si>
  <si>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</si>
  <si>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</si>
  <si>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</si>
  <si>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</si>
  <si>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</si>
  <si>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</si>
  <si>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</si>
  <si>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</si>
  <si>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</si>
  <si>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</si>
  <si>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</si>
  <si>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</si>
  <si>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</si>
  <si>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</si>
  <si>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</si>
  <si>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</si>
  <si>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</si>
  <si>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</si>
  <si>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</si>
  <si>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</si>
  <si>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</si>
  <si>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</si>
  <si>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</si>
  <si>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</si>
  <si>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</si>
  <si>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</si>
  <si>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</si>
  <si>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</si>
  <si>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</si>
  <si>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</si>
  <si>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</si>
  <si>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</si>
  <si>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</si>
  <si>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</si>
  <si>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</si>
  <si>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</si>
  <si>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</si>
  <si>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</si>
  <si>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</si>
  <si>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</si>
  <si>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</si>
  <si>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</si>
  <si>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</si>
  <si>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</si>
  <si>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</si>
  <si>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</si>
  <si>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</si>
  <si>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</si>
  <si>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</si>
  <si>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</si>
  <si>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</si>
  <si>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</si>
  <si>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</si>
  <si>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</si>
  <si>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</si>
  <si>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</si>
  <si>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</si>
  <si>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</si>
  <si>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</si>
  <si>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</si>
  <si>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</si>
  <si>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</si>
  <si>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</si>
  <si>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</si>
  <si>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</si>
  <si>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</si>
  <si>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</si>
  <si>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</si>
  <si>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</si>
  <si>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</si>
  <si>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</si>
  <si>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</si>
  <si>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</si>
  <si>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</si>
  <si>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</si>
  <si>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</si>
  <si>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</si>
  <si>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</si>
  <si>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</si>
  <si>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</si>
  <si>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</si>
  <si>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</si>
  <si>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</si>
  <si>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</si>
  <si>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</si>
  <si>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</si>
  <si>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</si>
  <si>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</si>
  <si>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</si>
  <si>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</si>
  <si>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</si>
  <si>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</si>
  <si>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</si>
  <si>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</si>
  <si>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</si>
  <si>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</si>
  <si>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</si>
  <si>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</si>
  <si>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</si>
  <si>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</si>
  <si>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</si>
  <si>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</si>
  <si>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</si>
  <si>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</si>
  <si>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</si>
  <si>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</si>
  <si>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</si>
  <si>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</si>
  <si>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</si>
  <si>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</si>
  <si>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</si>
  <si>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</si>
  <si>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</si>
  <si>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</si>
  <si>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</si>
  <si>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</si>
  <si>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</si>
  <si>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</si>
  <si>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</si>
  <si>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</si>
  <si>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</si>
  <si>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</si>
  <si>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</si>
  <si>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</si>
  <si>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</si>
  <si>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</si>
  <si>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</si>
  <si>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</si>
  <si>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</si>
  <si>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</si>
  <si>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</si>
  <si>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</si>
  <si>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</si>
  <si>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</si>
  <si>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</si>
  <si>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</si>
  <si>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</si>
  <si>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</si>
  <si>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</si>
  <si>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</si>
  <si>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</si>
  <si>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</si>
  <si>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</si>
  <si>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</si>
  <si>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</si>
  <si>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</si>
  <si>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</si>
  <si>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</si>
  <si>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</si>
  <si>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</si>
  <si>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</si>
  <si>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</si>
  <si>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</si>
  <si>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</si>
  <si>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</si>
  <si>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</si>
  <si>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</si>
  <si>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</si>
  <si>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</si>
  <si>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</si>
  <si>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</si>
  <si>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</si>
  <si>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</si>
  <si>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</si>
  <si>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</si>
  <si>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</si>
  <si>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</si>
  <si>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</si>
  <si>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</si>
  <si>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</si>
  <si>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</si>
  <si>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</si>
  <si>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</si>
  <si>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</si>
  <si>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</si>
  <si>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</si>
  <si>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</si>
  <si>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</si>
  <si>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</si>
  <si>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</si>
  <si>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</si>
  <si>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</si>
  <si>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</si>
  <si>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</si>
  <si>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</si>
  <si>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</si>
  <si>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</si>
  <si>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</si>
  <si>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</si>
  <si>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</si>
  <si>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</si>
  <si>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</si>
  <si>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</si>
  <si>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</si>
  <si>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</si>
  <si>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</si>
  <si>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</si>
  <si>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</si>
  <si>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</si>
  <si>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</si>
  <si>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</si>
  <si>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</si>
  <si>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</si>
  <si>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</si>
  <si>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</si>
  <si>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</si>
  <si>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</si>
  <si>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</si>
  <si>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</si>
  <si>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</si>
  <si>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</si>
  <si>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</si>
  <si>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</si>
  <si>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</si>
  <si>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</si>
  <si>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</si>
  <si>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</si>
  <si>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</si>
  <si>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</si>
  <si>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</si>
  <si>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</si>
  <si>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</si>
  <si>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</si>
  <si>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</si>
  <si>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</si>
  <si>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</si>
  <si>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</si>
  <si>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</si>
  <si>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</si>
  <si>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</si>
  <si>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</si>
  <si>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</si>
  <si>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</si>
  <si>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</si>
  <si>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</si>
  <si>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</si>
  <si>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</si>
  <si>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</si>
  <si>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</si>
  <si>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</si>
  <si>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</si>
  <si>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</si>
  <si>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</si>
  <si>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</si>
  <si>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</si>
  <si>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</si>
  <si>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</si>
  <si>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</si>
  <si>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</si>
  <si>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</si>
  <si>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</si>
  <si>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</si>
  <si>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</si>
  <si>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</si>
  <si>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</si>
  <si>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</si>
  <si>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</si>
  <si>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</si>
  <si>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</si>
  <si>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</si>
  <si>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</si>
  <si>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</si>
  <si>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</si>
  <si>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</si>
  <si>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</si>
  <si>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</si>
  <si>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</si>
  <si>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</si>
  <si>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</si>
  <si>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</si>
  <si>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</si>
  <si>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</si>
  <si>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</si>
  <si>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</si>
  <si>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</si>
  <si>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</si>
  <si>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</si>
  <si>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</si>
  <si>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</si>
  <si>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</si>
  <si>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</si>
  <si>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</si>
  <si>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</si>
  <si>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</si>
  <si>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</si>
  <si>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</si>
  <si>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</si>
  <si>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</si>
  <si>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</si>
  <si>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</si>
  <si>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</si>
  <si>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</si>
  <si>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</si>
  <si>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</si>
  <si>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</si>
  <si>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</si>
  <si>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</si>
  <si>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</si>
  <si>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</si>
  <si>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</si>
  <si>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</si>
  <si>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</si>
  <si>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</si>
  <si>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</si>
  <si>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</si>
  <si>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</si>
  <si>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</si>
  <si>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</si>
  <si>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</si>
  <si>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</si>
  <si>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</si>
  <si>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</si>
  <si>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</si>
  <si>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</si>
  <si>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</si>
  <si>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</si>
  <si>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</si>
  <si>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</si>
  <si>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</si>
  <si>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</si>
  <si>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</si>
  <si>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</si>
  <si>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</si>
  <si>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</si>
  <si>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</si>
  <si>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</si>
  <si>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</si>
  <si>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</si>
  <si>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</si>
  <si>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</si>
  <si>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</si>
  <si>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</si>
  <si>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</si>
  <si>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</si>
  <si>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</si>
  <si>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</si>
  <si>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</si>
  <si>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</si>
  <si>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</si>
  <si>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</si>
  <si>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</si>
  <si>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</si>
  <si>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</si>
  <si>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</si>
  <si>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</si>
  <si>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</si>
  <si>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</si>
  <si>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</si>
  <si>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</si>
  <si>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</si>
  <si>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</si>
  <si>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</si>
  <si>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</si>
  <si>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</si>
  <si>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</si>
  <si>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</si>
  <si>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</si>
  <si>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</si>
  <si>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</si>
  <si>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</si>
  <si>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</si>
  <si>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</si>
  <si>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</si>
  <si>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</si>
  <si>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</si>
  <si>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</si>
  <si>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</si>
  <si>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</si>
  <si>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</si>
  <si>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</si>
  <si>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</si>
  <si>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</si>
  <si>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</si>
  <si>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</si>
  <si>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</si>
  <si>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</si>
  <si>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</si>
  <si>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</si>
  <si>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</si>
  <si>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</si>
  <si>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</si>
  <si>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</si>
  <si>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</si>
  <si>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</si>
  <si>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</si>
  <si>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</si>
  <si>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</si>
  <si>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</si>
  <si>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</si>
  <si>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</si>
  <si>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</si>
  <si>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</si>
  <si>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</si>
  <si>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</si>
  <si>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</si>
  <si>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</si>
  <si>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</si>
  <si>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</si>
  <si>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</si>
  <si>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</si>
  <si>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</si>
  <si>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</si>
  <si>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</si>
  <si>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</si>
  <si>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</si>
  <si>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</si>
  <si>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</si>
  <si>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</si>
  <si>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</si>
  <si>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</si>
  <si>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</si>
  <si>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</si>
  <si>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</si>
  <si>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</si>
  <si>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</si>
  <si>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</si>
  <si>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</si>
  <si>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</si>
  <si>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</si>
  <si>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</si>
  <si>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</si>
  <si>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</si>
  <si>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</si>
  <si>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</si>
  <si>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</si>
  <si>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</si>
  <si>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</si>
  <si>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</si>
  <si>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</si>
  <si>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</si>
  <si>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</si>
  <si>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</si>
  <si>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</si>
  <si>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</si>
  <si>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</si>
  <si>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</si>
  <si>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</si>
  <si>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</si>
  <si>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</si>
  <si>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</si>
  <si>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</si>
  <si>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</si>
  <si>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</si>
  <si>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</si>
  <si>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</si>
  <si>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</si>
  <si>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</si>
  <si>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</si>
  <si>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</si>
  <si>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</si>
  <si>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</si>
  <si>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</si>
  <si>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</si>
  <si>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</si>
  <si>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</si>
  <si>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</si>
  <si>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</si>
  <si>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</si>
  <si>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</si>
  <si>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</si>
  <si>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</si>
  <si>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</si>
  <si>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</si>
  <si>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</si>
  <si>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</si>
  <si>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</si>
  <si>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</si>
  <si>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</si>
  <si>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</si>
  <si>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</si>
  <si>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</si>
  <si>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</si>
  <si>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</si>
  <si>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</si>
  <si>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</si>
  <si>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</si>
  <si>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</si>
  <si>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</si>
  <si>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</si>
  <si>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</si>
  <si>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</si>
  <si>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</si>
  <si>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</si>
  <si>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</si>
  <si>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</si>
  <si>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</si>
  <si>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</si>
  <si>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</si>
  <si>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</si>
  <si>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</si>
  <si>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</si>
  <si>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</si>
  <si>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</si>
  <si>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</si>
  <si>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</si>
  <si>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</si>
  <si>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</si>
  <si>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</si>
  <si>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</si>
  <si>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</si>
  <si>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</si>
  <si>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</si>
  <si>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</si>
  <si>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</si>
  <si>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</si>
  <si>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</si>
  <si>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</si>
  <si>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</si>
  <si>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</si>
  <si>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</si>
  <si>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</si>
  <si>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</si>
  <si>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</si>
  <si>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</si>
  <si>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</si>
  <si>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</si>
  <si>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</si>
  <si>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</si>
  <si>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</si>
  <si>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</si>
  <si>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</si>
  <si>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</si>
  <si>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</si>
  <si>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</si>
  <si>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</si>
  <si>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</si>
  <si>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</si>
  <si>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</si>
  <si>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</si>
  <si>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</si>
  <si>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</si>
  <si>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</si>
  <si>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</si>
  <si>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</si>
  <si>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</si>
  <si>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</si>
  <si>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</si>
  <si>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</si>
  <si>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</si>
  <si>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</si>
  <si>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</si>
  <si>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</si>
  <si>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</si>
  <si>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</si>
  <si>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</si>
  <si>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</si>
  <si>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</si>
  <si>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</si>
  <si>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</si>
  <si>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</si>
  <si>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</si>
  <si>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</si>
  <si>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</si>
  <si>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</si>
  <si>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</si>
  <si>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</si>
  <si>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</si>
  <si>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</si>
  <si>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</si>
  <si>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</si>
  <si>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</si>
  <si>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</si>
  <si>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</si>
  <si>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</si>
  <si>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</si>
  <si>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</si>
  <si>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</si>
  <si>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</si>
  <si>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</si>
  <si>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</si>
  <si>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</si>
  <si>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</si>
  <si>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</si>
  <si>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</si>
  <si>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</si>
  <si>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</si>
  <si>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</si>
  <si>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</si>
  <si>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</si>
  <si>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</si>
  <si>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</si>
  <si>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</si>
  <si>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</si>
  <si>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</si>
  <si>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</si>
  <si>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</si>
  <si>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</si>
  <si>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</si>
  <si>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</si>
  <si>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</si>
  <si>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</si>
  <si>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</si>
  <si>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</si>
  <si>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</si>
  <si>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</si>
  <si>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</si>
  <si>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</si>
  <si>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</si>
  <si>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</si>
  <si>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</si>
  <si>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</si>
  <si>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</si>
  <si>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</si>
  <si>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</si>
  <si>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</si>
  <si>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</si>
  <si>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</si>
  <si>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</si>
  <si>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</si>
  <si>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</si>
  <si>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</si>
  <si>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</si>
  <si>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</si>
  <si>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</si>
  <si>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</si>
  <si>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</si>
  <si>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</si>
  <si>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</si>
  <si>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</si>
  <si>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</si>
  <si>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</si>
  <si>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</si>
  <si>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</si>
  <si>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</si>
  <si>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</si>
  <si>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</si>
  <si>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</si>
  <si>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</si>
  <si>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</si>
  <si>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</si>
  <si>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</si>
  <si>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</si>
  <si>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</si>
  <si>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</si>
  <si>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</si>
  <si>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</si>
  <si>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</si>
  <si>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</si>
  <si>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</si>
  <si>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</si>
  <si>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</si>
  <si>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</si>
  <si>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</si>
  <si>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</si>
  <si>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</si>
  <si>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</si>
  <si>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</si>
  <si>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</si>
  <si>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</si>
  <si>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</si>
  <si>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</si>
  <si>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</si>
  <si>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</si>
  <si>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</si>
  <si>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</si>
  <si>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</si>
  <si>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</si>
  <si>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</si>
  <si>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</si>
  <si>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</si>
  <si>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</si>
  <si>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</si>
  <si>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</si>
  <si>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</si>
  <si>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</si>
  <si>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</si>
  <si>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</si>
  <si>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</si>
  <si>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</si>
  <si>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</si>
  <si>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</si>
  <si>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</si>
  <si>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</si>
  <si>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</si>
  <si>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</si>
  <si>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</si>
  <si>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</si>
  <si>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</si>
  <si>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</si>
  <si>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</si>
  <si>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</si>
  <si>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</si>
  <si>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</si>
  <si>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</si>
  <si>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</si>
  <si>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</si>
  <si>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</si>
  <si>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</si>
  <si>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</si>
  <si>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</si>
  <si>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</si>
  <si>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</si>
  <si>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</si>
  <si>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</si>
  <si>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</si>
  <si>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</si>
  <si>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</si>
  <si>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</si>
  <si>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</si>
  <si>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</si>
  <si>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</si>
  <si>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</si>
  <si>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</si>
  <si>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</si>
  <si>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</si>
  <si>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</si>
  <si>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</si>
  <si>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</si>
  <si>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</si>
  <si>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</si>
  <si>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</si>
  <si>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</si>
  <si>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</si>
  <si>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</si>
  <si>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</si>
  <si>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</si>
  <si>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</si>
  <si>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</si>
  <si>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</si>
  <si>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</si>
  <si>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</si>
  <si>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</si>
  <si>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</si>
  <si>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</si>
  <si>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</si>
  <si>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</si>
  <si>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</si>
  <si>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</si>
  <si>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</si>
  <si>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</si>
  <si>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</si>
  <si>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</si>
  <si>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</si>
  <si>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</si>
  <si>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</si>
  <si>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</si>
  <si>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</si>
  <si>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</si>
  <si>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</si>
  <si>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</si>
  <si>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</si>
  <si>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</si>
  <si>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</si>
  <si>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</si>
  <si>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</si>
  <si>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</si>
  <si>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</si>
  <si>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</si>
  <si>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</si>
  <si>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</si>
  <si>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</si>
  <si>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</si>
  <si>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</si>
  <si>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</si>
  <si>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</si>
  <si>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</si>
  <si>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</si>
  <si>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</si>
  <si>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</si>
  <si>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</si>
  <si>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</si>
  <si>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</si>
  <si>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</si>
  <si>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</si>
  <si>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</si>
  <si>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</si>
  <si>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</si>
  <si>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</si>
  <si>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</si>
  <si>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</si>
  <si>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</si>
  <si>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</si>
  <si>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</si>
  <si>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</si>
  <si>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</si>
  <si>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</si>
  <si>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</si>
  <si>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</si>
  <si>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</si>
  <si>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</si>
  <si>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</si>
  <si>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</si>
  <si>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</si>
  <si>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</si>
  <si>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</si>
  <si>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</si>
  <si>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</si>
  <si>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</si>
  <si>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</si>
  <si>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</si>
  <si>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</si>
  <si>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</si>
  <si>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</si>
  <si>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</si>
  <si>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</si>
  <si>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</si>
  <si>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</si>
  <si>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</si>
  <si>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</si>
  <si>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</si>
  <si>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</si>
  <si>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</si>
  <si>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</si>
  <si>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</si>
  <si>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</si>
  <si>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</si>
  <si>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</si>
  <si>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</si>
  <si>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</si>
  <si>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</si>
  <si>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</si>
  <si>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</si>
  <si>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</si>
  <si>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</si>
  <si>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</si>
  <si>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</si>
  <si>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</si>
  <si>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</si>
  <si>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</si>
  <si>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</si>
  <si>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</si>
  <si>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</si>
  <si>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</si>
  <si>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</si>
  <si>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</si>
  <si>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</si>
  <si>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</si>
  <si>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</si>
  <si>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</si>
  <si>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</si>
  <si>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</si>
  <si>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</si>
  <si>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</si>
  <si>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</si>
  <si>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</si>
  <si>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</si>
  <si>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</si>
  <si>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</si>
  <si>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</si>
  <si>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</si>
  <si>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</si>
  <si>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</si>
  <si>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</si>
  <si>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</si>
  <si>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</si>
  <si>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</si>
  <si>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</si>
  <si>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</si>
  <si>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</si>
  <si>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</si>
  <si>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</si>
  <si>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</si>
  <si>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</si>
  <si>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</si>
  <si>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</si>
  <si>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</si>
  <si>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</si>
  <si>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</si>
  <si>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</si>
  <si>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</si>
  <si>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</si>
  <si>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</si>
  <si>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</si>
  <si>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</si>
  <si>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</si>
  <si>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</si>
  <si>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</si>
  <si>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</si>
  <si>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</si>
  <si>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</si>
  <si>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</si>
  <si>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</si>
  <si>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</si>
  <si>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</si>
  <si>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</si>
  <si>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</si>
  <si>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</si>
  <si>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</si>
  <si>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</si>
  <si>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</si>
  <si>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</si>
  <si>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</si>
  <si>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</si>
  <si>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</si>
  <si>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</si>
  <si>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</si>
  <si>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</si>
  <si>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</si>
  <si>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</si>
  <si>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</si>
  <si>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</si>
  <si>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</si>
  <si>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</si>
  <si>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</si>
  <si>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</si>
  <si>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</si>
  <si>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</si>
  <si>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</si>
  <si>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</si>
  <si>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</si>
  <si>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</si>
  <si>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</si>
  <si>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</si>
  <si>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</si>
  <si>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</si>
  <si>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</si>
  <si>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</si>
  <si>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</si>
  <si>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</si>
  <si>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</si>
  <si>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</si>
  <si>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</si>
  <si>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</si>
  <si>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</si>
  <si>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</si>
  <si>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</si>
  <si>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</si>
  <si>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</si>
  <si>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</si>
  <si>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</si>
  <si>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</si>
  <si>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</si>
  <si>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</si>
  <si>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</si>
  <si>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</si>
  <si>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</si>
  <si>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</si>
  <si>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</si>
  <si>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</si>
  <si>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</si>
  <si>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</si>
  <si>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</si>
  <si>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</si>
  <si>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</si>
  <si>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</si>
  <si>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</si>
  <si>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</si>
  <si>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</si>
  <si>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</si>
  <si>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</si>
  <si>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</si>
  <si>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</si>
  <si>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</si>
  <si>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</si>
  <si>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</si>
  <si>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</si>
  <si>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</si>
  <si>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</si>
  <si>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</si>
  <si>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</si>
  <si>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</si>
  <si>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</si>
  <si>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</si>
  <si>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</si>
  <si>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</si>
  <si>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</si>
  <si>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</si>
  <si>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</si>
  <si>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</si>
  <si>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</si>
  <si>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</si>
  <si>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</si>
  <si>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</si>
  <si>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</si>
  <si>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</si>
  <si>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</si>
  <si>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</si>
  <si>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</si>
  <si>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</si>
  <si>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</si>
  <si>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</si>
  <si>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</si>
  <si>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</si>
  <si>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</si>
  <si>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</si>
  <si>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</si>
  <si>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</si>
  <si>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</si>
  <si>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</si>
  <si>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</si>
  <si>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</si>
  <si>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</si>
  <si>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</si>
  <si>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</si>
  <si>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</si>
  <si>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</si>
  <si>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</si>
  <si>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</si>
  <si>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</si>
  <si>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</si>
  <si>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</si>
  <si>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</si>
  <si>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</si>
  <si>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</si>
  <si>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</si>
  <si>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</si>
  <si>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</si>
  <si>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</si>
  <si>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</si>
  <si>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</si>
  <si>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</si>
  <si>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</si>
  <si>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</si>
  <si>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</si>
  <si>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</si>
  <si>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</si>
  <si>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</si>
  <si>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</si>
  <si>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</si>
  <si>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</si>
  <si>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</si>
  <si>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</si>
  <si>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</si>
  <si>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</si>
  <si>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</si>
  <si>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</si>
  <si>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</si>
  <si>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</si>
  <si>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</si>
  <si>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</si>
  <si>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</si>
  <si>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</si>
  <si>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</si>
  <si>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</si>
  <si>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</si>
  <si>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</si>
  <si>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</si>
  <si>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</si>
  <si>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</si>
  <si>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</si>
  <si>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</si>
  <si>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</si>
  <si>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</si>
  <si>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</si>
  <si>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</si>
  <si>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</si>
  <si>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</si>
  <si>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</si>
  <si>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</si>
  <si>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</si>
  <si>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</si>
  <si>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</si>
  <si>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</si>
  <si>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</si>
  <si>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</si>
  <si>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</si>
  <si>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</si>
  <si>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</si>
  <si>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</si>
  <si>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</si>
  <si>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</si>
  <si>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</si>
  <si>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</si>
  <si>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</si>
  <si>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</si>
  <si>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</si>
  <si>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</si>
  <si>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</si>
  <si>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</si>
  <si>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</si>
  <si>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</si>
  <si>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</si>
  <si>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</si>
  <si>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</si>
  <si>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</si>
  <si>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</si>
  <si>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</si>
  <si>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</si>
  <si>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</si>
  <si>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</si>
  <si>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</si>
  <si>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</si>
  <si>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</si>
  <si>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</si>
  <si>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</si>
  <si>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</si>
  <si>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</si>
  <si>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</si>
  <si>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</si>
  <si>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</si>
  <si>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</si>
  <si>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</si>
  <si>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</si>
  <si>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</si>
  <si>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</si>
  <si>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</si>
  <si>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</si>
  <si>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</si>
  <si>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</si>
  <si>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</si>
  <si>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</si>
  <si>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</si>
  <si>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</si>
  <si>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</si>
  <si>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</si>
  <si>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</si>
  <si>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</si>
  <si>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</si>
  <si>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</si>
  <si>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</si>
  <si>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</si>
  <si>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</si>
  <si>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</si>
  <si>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</si>
  <si>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</si>
  <si>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</si>
  <si>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</si>
  <si>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</si>
  <si>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</si>
  <si>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</si>
  <si>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</si>
  <si>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</si>
  <si>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</si>
  <si>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</si>
  <si>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</si>
  <si>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</si>
  <si>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</si>
  <si>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</si>
  <si>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</si>
  <si>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</si>
  <si>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</si>
  <si>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</si>
  <si>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</si>
  <si>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</si>
  <si>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</si>
  <si>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</si>
  <si>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</si>
  <si>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</si>
  <si>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</si>
  <si>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</si>
  <si>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</si>
  <si>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</si>
  <si>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</si>
  <si>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</si>
  <si>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</si>
  <si>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</si>
  <si>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</si>
  <si>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</si>
  <si>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</si>
  <si>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</si>
  <si>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</si>
  <si>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</si>
  <si>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</si>
  <si>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</si>
  <si>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</si>
  <si>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</si>
  <si>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</si>
  <si>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</si>
  <si>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</si>
  <si>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</si>
  <si>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</si>
  <si>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</si>
  <si>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</si>
  <si>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</si>
  <si>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</si>
  <si>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</si>
  <si>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</si>
  <si>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</si>
  <si>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</si>
  <si>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</si>
  <si>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</si>
  <si>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</si>
  <si>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</si>
  <si>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</si>
  <si>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</si>
  <si>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</si>
  <si>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</si>
  <si>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</si>
  <si>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</si>
  <si>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</si>
  <si>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</si>
  <si>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</si>
  <si>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</si>
  <si>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</si>
  <si>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</si>
  <si>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</si>
  <si>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</si>
  <si>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</si>
  <si>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</si>
  <si>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</si>
  <si>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</si>
  <si>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</si>
  <si>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</si>
  <si>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</si>
  <si>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</si>
  <si>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</si>
  <si>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</si>
  <si>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</si>
  <si>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</si>
  <si>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</si>
  <si>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</si>
  <si>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</si>
  <si>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</si>
  <si>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</si>
  <si>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</si>
  <si>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</si>
  <si>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</si>
  <si>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</si>
  <si>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</si>
  <si>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</si>
  <si>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</si>
  <si>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</si>
  <si>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</si>
  <si>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</si>
  <si>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</si>
  <si>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</si>
  <si>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</si>
  <si>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</si>
  <si>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</si>
  <si>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</si>
  <si>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</si>
  <si>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</si>
  <si>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</si>
  <si>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</si>
  <si>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</si>
  <si>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</si>
  <si>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</si>
  <si>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</si>
  <si>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</si>
  <si>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</si>
  <si>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</si>
  <si>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</si>
  <si>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</si>
  <si>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</si>
  <si>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</si>
  <si>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</si>
  <si>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</si>
  <si>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</si>
  <si>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</si>
  <si>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</si>
  <si>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</si>
  <si>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</si>
  <si>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</si>
  <si>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</si>
  <si>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</si>
  <si>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</si>
  <si>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</si>
  <si>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</si>
  <si>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</si>
  <si>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</si>
  <si>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</si>
  <si>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</si>
  <si>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</si>
  <si>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</si>
  <si>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</si>
  <si>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</si>
  <si>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</si>
  <si>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</si>
  <si>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</si>
  <si>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</si>
  <si>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</si>
  <si>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</si>
  <si>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</si>
  <si>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</si>
  <si>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</si>
  <si>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</si>
  <si>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</si>
  <si>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</si>
  <si>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</si>
  <si>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</si>
  <si>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</si>
  <si>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</si>
  <si>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</si>
  <si>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</si>
  <si>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</si>
  <si>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</si>
  <si>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</si>
  <si>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</si>
  <si>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</si>
  <si>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</si>
  <si>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</si>
  <si>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</si>
  <si>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</si>
  <si>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</si>
  <si>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</si>
  <si>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</si>
  <si>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</si>
  <si>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</si>
  <si>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</si>
  <si>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</si>
  <si>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</si>
  <si>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</si>
  <si>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</si>
  <si>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</si>
  <si>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</si>
  <si>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</si>
  <si>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</si>
  <si>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</si>
  <si>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</si>
  <si>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</si>
  <si>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</si>
  <si>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</si>
  <si>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</si>
  <si>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</si>
  <si>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</si>
  <si>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</si>
  <si>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</si>
  <si>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</si>
  <si>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</si>
  <si>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</si>
  <si>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</si>
  <si>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</si>
  <si>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</si>
  <si>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</si>
  <si>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</si>
  <si>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</si>
  <si>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</si>
  <si>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</si>
  <si>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</si>
  <si>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</si>
  <si>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</si>
  <si>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</si>
  <si>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</si>
  <si>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</si>
  <si>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</si>
  <si>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</si>
  <si>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</si>
  <si>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</si>
  <si>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</si>
  <si>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</si>
  <si>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</si>
  <si>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</si>
  <si>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</si>
  <si>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</si>
  <si>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</si>
  <si>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</si>
  <si>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</si>
  <si>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</si>
  <si>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</si>
  <si>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</si>
  <si>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</si>
  <si>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</si>
  <si>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</si>
  <si>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</si>
  <si>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</si>
  <si>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</si>
  <si>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</si>
  <si>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</si>
  <si>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</si>
  <si>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</si>
  <si>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</si>
  <si>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</si>
  <si>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</si>
  <si>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</si>
  <si>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</si>
  <si>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</si>
  <si>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</si>
  <si>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</si>
  <si>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</si>
  <si>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</si>
  <si>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</si>
  <si>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</si>
  <si>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</si>
  <si>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</si>
  <si>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</si>
  <si>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</si>
  <si>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</si>
  <si>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</si>
  <si>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</si>
  <si>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</si>
  <si>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</si>
  <si>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</si>
  <si>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</si>
  <si>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</si>
  <si>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</si>
  <si>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</si>
  <si>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</si>
  <si>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</si>
  <si>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</si>
  <si>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</si>
  <si>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</si>
  <si>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</si>
  <si>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</si>
  <si>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</si>
  <si>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</si>
  <si>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</si>
  <si>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</si>
  <si>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</si>
  <si>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</si>
  <si>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</si>
  <si>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</si>
  <si>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</si>
  <si>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</si>
  <si>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</si>
  <si>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</si>
  <si>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</si>
  <si>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</si>
  <si>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</si>
  <si>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</si>
  <si>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</si>
  <si>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</si>
  <si>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</si>
  <si>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</si>
  <si>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</si>
  <si>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</si>
  <si>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</si>
  <si>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</si>
  <si>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</si>
  <si>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</si>
  <si>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</si>
  <si>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</si>
  <si>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</si>
  <si>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</si>
  <si>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</si>
  <si>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</si>
  <si>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</si>
  <si>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</si>
  <si>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</si>
  <si>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</si>
  <si>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</si>
  <si>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</si>
  <si>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</si>
  <si>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</si>
  <si>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</si>
  <si>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</si>
  <si>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</si>
  <si>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</si>
  <si>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</si>
  <si>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</si>
  <si>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</si>
  <si>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</si>
  <si>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</si>
  <si>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</si>
  <si>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</si>
  <si>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</si>
  <si>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</si>
  <si>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</si>
  <si>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</si>
  <si>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</si>
  <si>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</si>
  <si>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</si>
  <si>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</si>
  <si>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</si>
  <si>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</si>
  <si>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</si>
  <si>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</si>
  <si>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</si>
  <si>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</si>
  <si>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</si>
  <si>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</si>
  <si>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</si>
  <si>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</si>
  <si>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</si>
  <si>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</si>
  <si>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</si>
  <si>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</si>
  <si>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</si>
  <si>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</si>
  <si>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</si>
  <si>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</si>
  <si>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</si>
  <si>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</si>
  <si>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</si>
  <si>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</si>
  <si>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</si>
  <si>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</si>
  <si>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</si>
  <si>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</si>
  <si>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</si>
  <si>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</si>
  <si>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</si>
  <si>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</si>
  <si>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</si>
  <si>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</si>
  <si>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</si>
  <si>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</si>
  <si>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</si>
  <si>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</si>
  <si>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</si>
  <si>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</si>
  <si>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</si>
  <si>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</si>
  <si>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</si>
  <si>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</si>
  <si>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</si>
  <si>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</si>
  <si>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</si>
  <si>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</si>
  <si>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</si>
  <si>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</si>
  <si>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</si>
  <si>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</si>
  <si>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</si>
  <si>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</si>
  <si>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</si>
  <si>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</si>
  <si>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</si>
  <si>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</si>
  <si>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</si>
  <si>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</si>
  <si>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</si>
  <si>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</si>
  <si>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</si>
  <si>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</si>
  <si>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</si>
  <si>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</si>
  <si>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</si>
  <si>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</si>
  <si>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</si>
  <si>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</si>
  <si>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</si>
  <si>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</si>
  <si>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</si>
  <si>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</si>
  <si>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</si>
  <si>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</si>
  <si>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</si>
  <si>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</si>
  <si>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</si>
  <si>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</si>
  <si>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</si>
  <si>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</si>
  <si>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</si>
  <si>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</si>
  <si>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</si>
  <si>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</si>
  <si>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</si>
  <si>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</si>
  <si>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</si>
  <si>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</si>
  <si>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</si>
  <si>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</si>
  <si>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</si>
  <si>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</si>
  <si>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</si>
  <si>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</si>
  <si>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</si>
  <si>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</si>
  <si>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</si>
  <si>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</si>
  <si>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</si>
  <si>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</si>
  <si>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</si>
  <si>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</si>
  <si>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</si>
  <si>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</si>
  <si>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</si>
  <si>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</si>
  <si>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</si>
  <si>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</si>
  <si>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</si>
  <si>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</si>
  <si>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</si>
  <si>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</si>
  <si>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</si>
  <si>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</si>
  <si>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</si>
  <si>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</si>
  <si>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</si>
  <si>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</si>
  <si>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</si>
  <si>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</si>
  <si>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</si>
  <si>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</si>
  <si>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</si>
  <si>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</si>
  <si>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</si>
  <si>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</si>
  <si>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</si>
  <si>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</si>
  <si>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</si>
  <si>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</si>
  <si>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</si>
  <si>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</si>
  <si>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</si>
  <si>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</si>
  <si>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</si>
  <si>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</si>
  <si>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</si>
  <si>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</si>
  <si>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</si>
  <si>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</si>
  <si>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</si>
  <si>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</si>
  <si>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</si>
  <si>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</si>
  <si>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</si>
  <si>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</si>
  <si>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</si>
  <si>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</si>
  <si>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</si>
  <si>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</si>
  <si>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</si>
  <si>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</si>
  <si>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</si>
  <si>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</si>
  <si>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</si>
  <si>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</si>
  <si>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</si>
  <si>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</si>
  <si>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</si>
  <si>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</si>
  <si>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</si>
  <si>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</si>
  <si>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</si>
  <si>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</si>
  <si>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</si>
  <si>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</si>
  <si>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</si>
  <si>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</si>
  <si>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</si>
  <si>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</si>
  <si>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</si>
  <si>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</si>
  <si>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</si>
  <si>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</si>
  <si>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</si>
  <si>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</si>
  <si>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</si>
  <si>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</si>
  <si>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</si>
  <si>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</si>
  <si>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</si>
  <si>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</si>
  <si>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</si>
  <si>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</si>
  <si>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</si>
  <si>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</si>
  <si>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</si>
  <si>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</si>
  <si>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</si>
  <si>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</si>
  <si>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</si>
  <si>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</si>
  <si>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</si>
  <si>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</si>
  <si>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</si>
  <si>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</si>
  <si>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</si>
  <si>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</si>
  <si>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</si>
  <si>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</si>
  <si>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</si>
  <si>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</si>
  <si>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</si>
  <si>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</si>
  <si>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</si>
  <si>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</si>
  <si>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</si>
  <si>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</si>
  <si>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</si>
  <si>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</si>
  <si>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</si>
  <si>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</si>
  <si>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</si>
  <si>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</si>
  <si>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</si>
  <si>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</si>
  <si>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</si>
  <si>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</si>
  <si>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</si>
  <si>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</si>
  <si>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</si>
  <si>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</si>
  <si>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</si>
  <si>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</si>
  <si>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</si>
  <si>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</si>
  <si>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</si>
  <si>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</si>
  <si>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</si>
  <si>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</si>
  <si>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</si>
  <si>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</si>
  <si>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</si>
  <si>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</si>
  <si>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</si>
  <si>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</si>
  <si>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</si>
  <si>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</si>
  <si>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</si>
  <si>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</si>
  <si>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</si>
  <si>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</si>
  <si>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</si>
  <si>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</si>
  <si>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</si>
  <si>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</si>
  <si>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</si>
  <si>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</si>
  <si>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</si>
  <si>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</si>
  <si>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</si>
  <si>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</si>
  <si>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</si>
  <si>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</si>
  <si>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</si>
  <si>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</si>
  <si>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</si>
  <si>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</si>
  <si>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</si>
  <si>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</si>
  <si>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</si>
  <si>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</si>
  <si>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</si>
  <si>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</si>
  <si>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</si>
  <si>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</si>
  <si>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</si>
  <si>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</si>
  <si>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</si>
  <si>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</si>
  <si>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</si>
  <si>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</si>
  <si>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</si>
  <si>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</si>
  <si>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</si>
  <si>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</si>
  <si>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</si>
  <si>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</si>
  <si>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</si>
  <si>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</si>
  <si>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</si>
  <si>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</si>
  <si>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</si>
  <si>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</si>
  <si>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</si>
  <si>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</si>
  <si>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</si>
  <si>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</si>
  <si>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</si>
  <si>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</si>
  <si>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</si>
  <si>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</si>
  <si>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</si>
  <si>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</si>
  <si>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</si>
  <si>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</si>
  <si>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</si>
  <si>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</si>
  <si>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</si>
  <si>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</si>
  <si>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</si>
  <si>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</si>
  <si>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</si>
  <si>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</si>
  <si>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</si>
  <si>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</si>
  <si>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</si>
  <si>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</si>
  <si>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</si>
  <si>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</si>
  <si>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</si>
  <si>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</si>
  <si>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</si>
  <si>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</si>
  <si>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</si>
  <si>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</si>
  <si>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</si>
  <si>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</si>
  <si>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</si>
  <si>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</si>
  <si>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</si>
  <si>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</si>
  <si>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</si>
  <si>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</si>
  <si>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</si>
  <si>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</si>
  <si>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</si>
  <si>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</si>
  <si>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</si>
  <si>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</si>
  <si>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</si>
  <si>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</si>
  <si>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</si>
  <si>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</si>
  <si>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</si>
  <si>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</si>
  <si>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</si>
  <si>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</si>
  <si>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</si>
  <si>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</si>
  <si>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</si>
  <si>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</si>
  <si>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</si>
  <si>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</si>
  <si>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</si>
  <si>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</si>
  <si>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</si>
  <si>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</si>
  <si>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</si>
  <si>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</si>
  <si>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</si>
  <si>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</si>
  <si>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</si>
  <si>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</si>
  <si>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</si>
  <si>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</si>
  <si>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</si>
  <si>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</si>
  <si>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</si>
  <si>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</si>
  <si>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</si>
  <si>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</si>
  <si>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</si>
  <si>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</si>
  <si>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</si>
  <si>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</si>
  <si>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</si>
  <si>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</si>
  <si>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</si>
  <si>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</si>
  <si>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</si>
  <si>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</si>
  <si>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</si>
  <si>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</si>
  <si>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</si>
  <si>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</si>
  <si>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</si>
  <si>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</si>
  <si>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</si>
  <si>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</si>
  <si>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</si>
  <si>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</si>
  <si>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</si>
  <si>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</si>
  <si>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</si>
  <si>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</si>
  <si>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</si>
  <si>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</si>
  <si>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</si>
  <si>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</si>
  <si>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</si>
  <si>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</si>
  <si>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</si>
  <si>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</si>
  <si>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</si>
  <si>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</si>
  <si>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</si>
  <si>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</si>
  <si>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</si>
  <si>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</si>
  <si>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</si>
  <si>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</si>
  <si>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</si>
  <si>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</si>
  <si>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</si>
  <si>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</si>
  <si>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</si>
  <si>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</si>
  <si>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</si>
  <si>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</si>
  <si>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</si>
  <si>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</si>
  <si>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</si>
  <si>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</si>
  <si>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</si>
  <si>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</si>
  <si>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</si>
  <si>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</si>
  <si>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</si>
  <si>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</si>
  <si>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</si>
  <si>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</si>
  <si>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</si>
  <si>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</si>
  <si>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</si>
  <si>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</si>
  <si>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</si>
  <si>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</si>
  <si>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</si>
  <si>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</si>
  <si>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</si>
  <si>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</si>
  <si>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</si>
  <si>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</si>
  <si>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</si>
  <si>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</si>
  <si>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</si>
  <si>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</si>
  <si>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</si>
  <si>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</si>
  <si>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</si>
  <si>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</si>
  <si>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</si>
  <si>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</si>
  <si>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</si>
  <si>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</si>
  <si>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</si>
  <si>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</si>
  <si>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</si>
  <si>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</si>
  <si>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</si>
  <si>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</si>
  <si>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</si>
  <si>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</si>
  <si>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</si>
  <si>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</si>
  <si>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</si>
  <si>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</si>
  <si>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</si>
  <si>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</si>
  <si>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</si>
  <si>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</si>
  <si>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</si>
  <si>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</si>
  <si>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</si>
  <si>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</si>
  <si>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</si>
  <si>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</si>
  <si>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</si>
  <si>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</si>
  <si>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</si>
  <si>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</si>
  <si>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</si>
  <si>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</si>
  <si>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</si>
  <si>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</si>
  <si>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</si>
  <si>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</si>
  <si>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</si>
  <si>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</si>
  <si>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</si>
  <si>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</si>
  <si>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</si>
  <si>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</si>
  <si>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</si>
  <si>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</si>
  <si>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</si>
  <si>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</si>
  <si>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</si>
  <si>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</si>
  <si>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</si>
  <si>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</si>
  <si>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</si>
  <si>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</si>
  <si>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</si>
  <si>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</si>
  <si>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</si>
  <si>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</si>
  <si>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</si>
  <si>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</si>
  <si>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</si>
  <si>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</si>
  <si>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</si>
  <si>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</si>
  <si>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</si>
  <si>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</si>
  <si>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</si>
  <si>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</si>
  <si>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</si>
  <si>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</si>
  <si>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</si>
  <si>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</si>
  <si>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</si>
  <si>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</si>
  <si>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</si>
  <si>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</si>
  <si>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</si>
  <si>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</si>
  <si>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</si>
  <si>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</si>
  <si>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</si>
  <si>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</si>
  <si>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</si>
  <si>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</si>
  <si>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</si>
  <si>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</si>
  <si>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</si>
  <si>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</si>
  <si>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</si>
  <si>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</si>
  <si>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</si>
  <si>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</si>
  <si>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</si>
  <si>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</si>
  <si>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</si>
  <si>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</si>
  <si>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</si>
  <si>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</si>
  <si>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</si>
  <si>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</si>
  <si>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</si>
  <si>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</si>
  <si>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</si>
  <si>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</si>
  <si>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</si>
  <si>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</si>
  <si>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</si>
  <si>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</si>
  <si>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</si>
  <si>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</si>
  <si>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</si>
  <si>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</si>
  <si>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</si>
  <si>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</si>
  <si>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</si>
  <si>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</si>
  <si>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</si>
  <si>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</si>
  <si>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</si>
  <si>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</si>
  <si>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</si>
  <si>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</si>
  <si>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</si>
  <si>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</si>
  <si>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</si>
  <si>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</si>
  <si>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</si>
  <si>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</si>
  <si>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</si>
  <si>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</si>
  <si>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</si>
  <si>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</si>
  <si>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</si>
  <si>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</si>
  <si>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</si>
  <si>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</si>
  <si>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</si>
  <si>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</si>
  <si>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</si>
  <si>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</si>
  <si>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</si>
  <si>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</si>
  <si>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</si>
  <si>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</si>
  <si>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</si>
  <si>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</si>
  <si>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</si>
  <si>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</si>
  <si>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</si>
  <si>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</si>
  <si>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</si>
  <si>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</si>
  <si>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</si>
  <si>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</si>
  <si>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</si>
  <si>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</si>
  <si>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</si>
  <si>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</si>
  <si>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</si>
  <si>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</si>
  <si>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</si>
  <si>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</si>
  <si>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</si>
  <si>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</si>
  <si>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</si>
  <si>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</si>
  <si>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</si>
  <si>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</si>
  <si>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</si>
  <si>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</si>
  <si>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</si>
  <si>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</si>
  <si>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</si>
  <si>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</si>
  <si>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</si>
  <si>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</si>
  <si>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</si>
  <si>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</si>
  <si>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</si>
  <si>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</si>
  <si>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</si>
  <si>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</si>
  <si>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</si>
  <si>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</si>
  <si>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</si>
  <si>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</si>
  <si>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</si>
  <si>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</si>
  <si>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</si>
  <si>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</si>
  <si>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</si>
  <si>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</si>
  <si>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</si>
  <si>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</si>
  <si>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</si>
  <si>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</si>
  <si>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</si>
  <si>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</si>
  <si>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</si>
  <si>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</si>
  <si>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</si>
  <si>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</si>
  <si>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</si>
  <si>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</si>
  <si>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</si>
  <si>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</si>
  <si>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</si>
  <si>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</si>
  <si>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</si>
  <si>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</si>
  <si>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</si>
  <si>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</si>
  <si>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</si>
  <si>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</si>
  <si>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</si>
  <si>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</si>
  <si>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</si>
  <si>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</si>
  <si>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</si>
  <si>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</si>
  <si>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</si>
  <si>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</si>
  <si>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</si>
  <si>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</si>
  <si>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</si>
  <si>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</si>
  <si>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</si>
  <si>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</si>
  <si>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</si>
  <si>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</si>
  <si>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</si>
  <si>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</si>
  <si>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</si>
  <si>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</si>
  <si>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</si>
  <si>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</si>
  <si>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</si>
  <si>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</si>
  <si>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</si>
  <si>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</si>
  <si>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</si>
  <si>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</si>
  <si>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</si>
  <si>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</si>
  <si>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</si>
  <si>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</si>
  <si>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</si>
  <si>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</si>
  <si>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</si>
  <si>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</si>
  <si>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</si>
  <si>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</si>
  <si>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</si>
  <si>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</si>
  <si>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</si>
  <si>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</si>
  <si>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</si>
  <si>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</si>
  <si>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</si>
  <si>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</si>
  <si>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</si>
  <si>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</si>
  <si>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</si>
  <si>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</si>
  <si>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</si>
  <si>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</si>
  <si>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</si>
  <si>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</si>
  <si>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</si>
  <si>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</si>
  <si>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</si>
  <si>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</si>
  <si>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</si>
  <si>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</si>
  <si>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</si>
  <si>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</si>
  <si>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</si>
  <si>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</si>
  <si>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</si>
  <si>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</si>
  <si>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</si>
  <si>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</si>
  <si>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</si>
  <si>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</si>
  <si>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</si>
  <si>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</si>
  <si>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</si>
  <si>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</si>
  <si>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</si>
  <si>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</si>
  <si>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</si>
  <si>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</si>
  <si>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</si>
  <si>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</si>
  <si>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</si>
  <si>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</si>
  <si>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</si>
  <si>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</si>
  <si>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</si>
  <si>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</si>
  <si>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</si>
  <si>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</si>
  <si>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</si>
  <si>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</si>
  <si>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</si>
  <si>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</si>
  <si>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</si>
  <si>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</si>
  <si>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</si>
  <si>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</si>
  <si>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</si>
  <si>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</si>
  <si>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</si>
  <si>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</si>
  <si>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</si>
  <si>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</si>
  <si>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</si>
  <si>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</si>
  <si>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</si>
  <si>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</si>
  <si>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</si>
  <si>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</si>
  <si>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</si>
  <si>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</si>
  <si>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</si>
  <si>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</si>
  <si>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</si>
  <si>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</si>
  <si>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</si>
  <si>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</si>
  <si>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</si>
  <si>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</si>
  <si>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</si>
  <si>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</si>
  <si>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</si>
  <si>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</si>
  <si>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</si>
  <si>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</si>
  <si>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</si>
  <si>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</si>
  <si>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</si>
  <si>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</si>
  <si>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</si>
  <si>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</si>
  <si>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</si>
  <si>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</si>
  <si>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</si>
  <si>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</si>
  <si>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</si>
  <si>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</si>
  <si>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</si>
  <si>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</si>
  <si>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</si>
  <si>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</si>
  <si>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</si>
  <si>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</si>
  <si>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</si>
  <si>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</si>
  <si>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</si>
  <si>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</si>
  <si>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</si>
  <si>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</si>
  <si>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</si>
  <si>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</si>
  <si>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</si>
  <si>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</si>
  <si>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</si>
  <si>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</si>
  <si>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</si>
  <si>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</si>
  <si>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</si>
  <si>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</si>
  <si>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</si>
  <si>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</si>
  <si>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</si>
  <si>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</si>
  <si>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</si>
  <si>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</si>
  <si>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</si>
  <si>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</si>
  <si>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</si>
  <si>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</si>
  <si>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</si>
  <si>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</si>
  <si>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</si>
  <si>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</si>
  <si>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</si>
  <si>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</si>
  <si>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</si>
  <si>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</si>
  <si>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</si>
  <si>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</si>
  <si>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</si>
  <si>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</si>
  <si>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</si>
  <si>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</si>
  <si>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</si>
  <si>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</si>
  <si>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</si>
  <si>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</si>
  <si>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</si>
  <si>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</si>
  <si>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</si>
  <si>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</si>
  <si>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</si>
  <si>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</si>
  <si>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</si>
  <si>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</si>
  <si>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</si>
  <si>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</si>
  <si>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</si>
  <si>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</si>
  <si>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</si>
  <si>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</si>
  <si>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</si>
  <si>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</si>
  <si>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</si>
  <si>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</si>
  <si>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</si>
  <si>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</si>
  <si>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</si>
  <si>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</si>
  <si>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</si>
  <si>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</si>
  <si>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</si>
  <si>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</si>
  <si>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</si>
  <si>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</si>
  <si>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</si>
  <si>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</si>
  <si>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</si>
  <si>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</si>
  <si>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</si>
  <si>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</si>
  <si>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</si>
  <si>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</si>
  <si>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</si>
  <si>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</si>
  <si>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</si>
  <si>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</si>
  <si>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</si>
  <si>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</si>
  <si>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</si>
  <si>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</si>
  <si>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</si>
  <si>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</si>
  <si>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</si>
  <si>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</si>
  <si>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</si>
  <si>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</si>
  <si>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</si>
  <si>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</si>
  <si>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</si>
  <si>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</si>
  <si>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</si>
  <si>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</si>
  <si>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</si>
  <si>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</si>
  <si>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</si>
  <si>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</si>
  <si>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</si>
  <si>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</si>
  <si>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</si>
  <si>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</si>
  <si>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</si>
  <si>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</si>
  <si>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</si>
  <si>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</si>
  <si>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</si>
  <si>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</si>
  <si>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</si>
  <si>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</si>
  <si>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</si>
  <si>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</si>
  <si>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</si>
  <si>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</si>
  <si>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</si>
  <si>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</si>
  <si>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</si>
  <si>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</si>
  <si>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</si>
  <si>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</si>
  <si>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</si>
  <si>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</si>
  <si>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</si>
  <si>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</si>
  <si>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</si>
  <si>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</si>
  <si>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</si>
  <si>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</si>
  <si>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</si>
  <si>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</si>
  <si>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</si>
  <si>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</si>
  <si>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</si>
  <si>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</si>
  <si>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</si>
  <si>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</si>
  <si>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</si>
  <si>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</si>
  <si>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</si>
  <si>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</si>
  <si>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</si>
  <si>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</si>
  <si>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</si>
  <si>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</si>
  <si>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</si>
  <si>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</si>
  <si>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</si>
  <si>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</si>
  <si>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</si>
  <si>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</si>
  <si>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</si>
  <si>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</si>
  <si>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</si>
  <si>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</si>
  <si>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</si>
  <si>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</si>
  <si>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</si>
  <si>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</si>
  <si>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</si>
  <si>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</si>
  <si>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</si>
  <si>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</si>
  <si>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</si>
  <si>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</si>
  <si>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</si>
  <si>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</si>
  <si>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</si>
  <si>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</si>
  <si>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</si>
  <si>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</si>
  <si>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</si>
  <si>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</si>
  <si>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</si>
  <si>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</si>
  <si>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</si>
  <si>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</si>
  <si>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</si>
  <si>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</si>
  <si>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</si>
  <si>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</si>
  <si>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</si>
  <si>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</si>
  <si>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</si>
  <si>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</si>
  <si>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</si>
  <si>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</si>
  <si>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</si>
  <si>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</si>
  <si>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</si>
  <si>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</si>
  <si>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</si>
  <si>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</si>
  <si>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</si>
  <si>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</si>
  <si>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</si>
  <si>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</si>
  <si>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</si>
  <si>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</si>
  <si>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</si>
  <si>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</si>
  <si>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</si>
  <si>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</si>
  <si>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</si>
  <si>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</si>
  <si>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</si>
  <si>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</si>
  <si>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</si>
  <si>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</si>
  <si>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</si>
  <si>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</si>
  <si>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</si>
  <si>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</si>
  <si>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</si>
  <si>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</si>
  <si>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</si>
  <si>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</si>
  <si>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</si>
  <si>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</si>
  <si>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</si>
  <si>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</si>
  <si>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</si>
  <si>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</si>
  <si>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</si>
  <si>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</si>
  <si>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</si>
  <si>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</si>
  <si>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</si>
  <si>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</si>
  <si>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</si>
  <si>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</si>
  <si>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</si>
  <si>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</si>
  <si>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</si>
  <si>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</si>
  <si>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</si>
  <si>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</si>
  <si>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</si>
  <si>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</si>
  <si>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</si>
  <si>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</si>
  <si>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</si>
  <si>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</si>
  <si>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</si>
  <si>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</si>
  <si>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</si>
  <si>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</si>
  <si>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</si>
  <si>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</si>
  <si>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</si>
  <si>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</si>
  <si>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</si>
  <si>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</si>
  <si>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</si>
  <si>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</si>
  <si>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</si>
  <si>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</si>
  <si>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</si>
  <si>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</si>
  <si>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</si>
  <si>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</si>
  <si>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</si>
  <si>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</si>
  <si>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</si>
  <si>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</si>
  <si>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</si>
  <si>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</si>
  <si>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</si>
  <si>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</si>
  <si>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</si>
  <si>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</si>
  <si>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</si>
  <si>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</si>
  <si>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</si>
  <si>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</si>
  <si>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</si>
  <si>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</si>
  <si>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</si>
  <si>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</si>
  <si>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</si>
  <si>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</si>
  <si>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</si>
  <si>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</si>
  <si>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</si>
  <si>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</si>
  <si>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</si>
  <si>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</si>
  <si>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</si>
  <si>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</si>
  <si>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</si>
  <si>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</si>
  <si>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</si>
  <si>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</si>
  <si>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</si>
  <si>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</si>
  <si>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</si>
  <si>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</si>
  <si>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</si>
  <si>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</si>
  <si>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</si>
  <si>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</si>
  <si>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</si>
  <si>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</si>
  <si>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</si>
  <si>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</si>
  <si>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</si>
  <si>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</si>
  <si>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</si>
  <si>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</si>
  <si>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</si>
  <si>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</si>
  <si>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</si>
  <si>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</si>
  <si>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</si>
  <si>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</si>
  <si>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</si>
  <si>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</si>
  <si>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</si>
  <si>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</si>
  <si>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</si>
  <si>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</si>
  <si>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</si>
  <si>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</si>
  <si>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</si>
  <si>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</si>
  <si>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</si>
  <si>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</si>
  <si>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</si>
  <si>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</si>
  <si>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</si>
  <si>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</si>
  <si>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</si>
  <si>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</si>
  <si>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</si>
  <si>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</si>
  <si>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</si>
  <si>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</si>
  <si>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</si>
  <si>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</si>
  <si>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</si>
  <si>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</si>
  <si>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</si>
  <si>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</si>
  <si>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</si>
  <si>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</si>
  <si>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</si>
  <si>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</si>
  <si>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</si>
  <si>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</si>
  <si>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</si>
  <si>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</si>
  <si>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</si>
  <si>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</si>
  <si>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</si>
  <si>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</si>
  <si>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</si>
  <si>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</si>
  <si>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</si>
  <si>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</si>
  <si>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</si>
  <si>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</si>
  <si>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</si>
  <si>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</si>
  <si>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</si>
  <si>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</si>
  <si>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</si>
  <si>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</si>
  <si>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</si>
  <si>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</si>
  <si>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</si>
  <si>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</si>
  <si>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</si>
  <si>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</si>
  <si>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</si>
  <si>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</si>
  <si>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</si>
  <si>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</si>
  <si>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</si>
  <si>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</si>
  <si>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</si>
  <si>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</si>
  <si>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</si>
  <si>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</si>
  <si>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</si>
  <si>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</si>
  <si>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</si>
  <si>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</si>
  <si>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</si>
  <si>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</si>
  <si>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</si>
  <si>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</si>
  <si>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</si>
  <si>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</si>
  <si>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</si>
  <si>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</si>
  <si>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</si>
  <si>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</si>
  <si>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</si>
  <si>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</si>
  <si>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</si>
  <si>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</si>
  <si>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</si>
  <si>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</si>
  <si>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</si>
  <si>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</si>
  <si>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</si>
  <si>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</si>
  <si>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</si>
  <si>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</si>
  <si>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</si>
  <si>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</si>
  <si>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</si>
  <si>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</si>
  <si>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</si>
  <si>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</si>
  <si>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</si>
  <si>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</si>
  <si>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</si>
  <si>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</si>
  <si>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</si>
  <si>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</si>
  <si>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</si>
  <si>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</si>
  <si>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</si>
  <si>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</si>
  <si>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</si>
  <si>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</si>
  <si>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</si>
  <si>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</si>
  <si>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</si>
  <si>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</si>
  <si>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</si>
  <si>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</si>
  <si>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</si>
  <si>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</si>
  <si>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</si>
  <si>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</si>
  <si>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</si>
  <si>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</si>
  <si>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</si>
  <si>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</si>
  <si>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</si>
  <si>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</si>
  <si>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</si>
  <si>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</si>
  <si>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</si>
  <si>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</si>
  <si>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</si>
  <si>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</si>
  <si>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</si>
  <si>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</si>
  <si>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</si>
  <si>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</si>
  <si>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</si>
  <si>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</si>
  <si>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</si>
  <si>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</si>
  <si>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</si>
  <si>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</si>
  <si>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</si>
  <si>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</si>
  <si>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</si>
  <si>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</si>
  <si>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</si>
  <si>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</si>
  <si>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</si>
  <si>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</si>
  <si>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</si>
  <si>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</si>
  <si>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</si>
  <si>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</si>
  <si>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</si>
  <si>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</si>
  <si>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</si>
  <si>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</si>
  <si>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</si>
  <si>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</si>
  <si>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</si>
  <si>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</si>
  <si>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</si>
  <si>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</si>
  <si>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</si>
  <si>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</si>
  <si>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</si>
  <si>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</si>
  <si>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</si>
  <si>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</si>
  <si>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</si>
  <si>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</si>
  <si>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</si>
  <si>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</si>
  <si>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</si>
  <si>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</si>
  <si>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</si>
  <si>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</si>
  <si>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</si>
  <si>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</si>
  <si>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</si>
  <si>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</si>
  <si>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</si>
  <si>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</si>
  <si>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</si>
  <si>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</si>
  <si>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</si>
  <si>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</si>
  <si>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</si>
  <si>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</si>
  <si>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</si>
  <si>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</si>
  <si>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</si>
  <si>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</si>
  <si>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</si>
  <si>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</si>
  <si>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</si>
  <si>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</si>
  <si>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</si>
  <si>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</si>
  <si>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</si>
  <si>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</si>
  <si>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</si>
  <si>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</si>
  <si>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</si>
  <si>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</si>
  <si>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</si>
  <si>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</si>
  <si>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</si>
  <si>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</si>
  <si>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</si>
  <si>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</si>
  <si>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</si>
  <si>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</si>
  <si>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</si>
  <si>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</si>
  <si>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</si>
  <si>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</si>
  <si>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</si>
  <si>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</si>
  <si>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</si>
  <si>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</si>
  <si>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</si>
  <si>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</si>
  <si>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</si>
  <si>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</si>
  <si>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</si>
  <si>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</si>
  <si>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</si>
  <si>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</si>
  <si>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</si>
  <si>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</si>
  <si>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</si>
  <si>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</si>
  <si>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</si>
  <si>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</si>
  <si>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</si>
  <si>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</si>
  <si>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</si>
  <si>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</si>
  <si>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</si>
  <si>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</si>
  <si>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</si>
  <si>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</si>
  <si>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</si>
  <si>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</si>
  <si>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</si>
  <si>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</si>
  <si>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</si>
  <si>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</si>
  <si>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</si>
  <si>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</si>
  <si>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</si>
  <si>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</si>
  <si>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</si>
  <si>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</si>
  <si>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</si>
  <si>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</si>
  <si>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</si>
  <si>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</si>
  <si>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</si>
  <si>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</si>
  <si>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</si>
  <si>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</si>
  <si>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</si>
  <si>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</si>
  <si>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</si>
  <si>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</si>
  <si>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</si>
  <si>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</si>
  <si>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</si>
  <si>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</si>
  <si>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</si>
  <si>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</si>
  <si>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</si>
  <si>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</si>
  <si>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</si>
  <si>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</si>
  <si>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</si>
  <si>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</si>
  <si>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</si>
  <si>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</si>
  <si>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</si>
  <si>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</si>
  <si>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</si>
  <si>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</si>
  <si>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</si>
  <si>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</si>
  <si>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</si>
  <si>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</si>
  <si>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</si>
  <si>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</si>
  <si>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</si>
  <si>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</si>
  <si>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</si>
  <si>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</si>
  <si>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</si>
  <si>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</si>
  <si>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</si>
  <si>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</si>
  <si>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</si>
  <si>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</si>
  <si>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</si>
  <si>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</si>
  <si>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</si>
  <si>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</si>
  <si>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</si>
  <si>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</si>
  <si>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</si>
  <si>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</si>
  <si>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</si>
  <si>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</si>
  <si>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</si>
  <si>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</si>
  <si>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</si>
  <si>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</si>
  <si>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</si>
  <si>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</si>
  <si>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</si>
  <si>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</si>
  <si>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</si>
  <si>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</si>
  <si>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</si>
  <si>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</si>
  <si>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</si>
  <si>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</si>
  <si>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</si>
  <si>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</si>
  <si>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</si>
  <si>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</si>
  <si>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</si>
  <si>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</si>
  <si>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</si>
  <si>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</si>
  <si>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</si>
  <si>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</si>
  <si>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</si>
  <si>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</si>
  <si>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</si>
  <si>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</si>
  <si>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</si>
  <si>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</si>
  <si>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</si>
  <si>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</si>
  <si>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</si>
  <si>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</si>
  <si>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</si>
  <si>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</si>
  <si>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</si>
  <si>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</si>
  <si>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</si>
  <si>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</si>
  <si>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</si>
  <si>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</si>
  <si>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</si>
  <si>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</si>
  <si>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</si>
  <si>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</si>
  <si>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</si>
  <si>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</si>
  <si>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</si>
  <si>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</si>
  <si>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</si>
  <si>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</si>
  <si>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</si>
  <si>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</si>
  <si>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</si>
  <si>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</si>
  <si>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</si>
  <si>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</si>
  <si>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</si>
  <si>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</si>
  <si>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</si>
  <si>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</si>
  <si>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</si>
  <si>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</si>
  <si>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</si>
  <si>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</si>
  <si>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</si>
  <si>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</si>
  <si>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</si>
  <si>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</si>
  <si>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</si>
  <si>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</si>
  <si>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</si>
  <si>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</si>
  <si>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</si>
  <si>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</si>
  <si>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</si>
  <si>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</si>
  <si>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</si>
  <si>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</si>
  <si>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</si>
  <si>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</si>
  <si>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</si>
  <si>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</si>
  <si>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</si>
  <si>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</si>
  <si>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</si>
  <si>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</si>
  <si>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</si>
  <si>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</si>
  <si>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</si>
  <si>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</si>
  <si>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</si>
  <si>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</si>
  <si>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</si>
  <si>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</si>
  <si>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</si>
  <si>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</si>
  <si>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</si>
  <si>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</si>
  <si>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</si>
  <si>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</si>
  <si>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</si>
  <si>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</si>
  <si>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</si>
  <si>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</si>
  <si>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</si>
  <si>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</si>
  <si>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</si>
  <si>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</si>
  <si>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</si>
  <si>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</si>
  <si>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</si>
  <si>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</si>
  <si>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</si>
  <si>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</si>
  <si>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</si>
  <si>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</si>
  <si>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</si>
  <si>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</si>
  <si>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</si>
  <si>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</si>
  <si>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</si>
  <si>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</si>
  <si>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</si>
  <si>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</si>
  <si>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</si>
  <si>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</si>
  <si>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</si>
  <si>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</si>
  <si>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</si>
  <si>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</si>
  <si>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</si>
  <si>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</si>
  <si>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</si>
  <si>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</si>
  <si>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</si>
  <si>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</si>
  <si>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</si>
  <si>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</si>
  <si>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</si>
  <si>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</si>
  <si>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</si>
  <si>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</si>
  <si>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</si>
  <si>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</si>
  <si>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</si>
  <si>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</si>
  <si>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</si>
  <si>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</si>
  <si>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</si>
  <si>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</si>
  <si>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</si>
  <si>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</si>
  <si>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</si>
  <si>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</si>
  <si>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</si>
  <si>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</si>
  <si>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</si>
  <si>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</si>
  <si>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</si>
  <si>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</si>
  <si>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</si>
  <si>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</si>
  <si>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</si>
  <si>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</si>
  <si>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</si>
  <si>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</si>
  <si>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</si>
  <si>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</si>
  <si>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</si>
  <si>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</si>
  <si>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</si>
  <si>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</si>
  <si>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</si>
  <si>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</si>
  <si>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</si>
  <si>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</si>
  <si>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</si>
  <si>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</si>
  <si>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</si>
  <si>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</si>
  <si>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</si>
  <si>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</si>
  <si>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</si>
  <si>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</si>
  <si>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</si>
  <si>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</si>
  <si>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</si>
  <si>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</si>
  <si>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</si>
  <si>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</si>
  <si>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</si>
  <si>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</si>
  <si>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</si>
  <si>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</si>
  <si>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</si>
  <si>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</si>
  <si>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</si>
  <si>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</si>
  <si>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</si>
  <si>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</si>
  <si>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</si>
  <si>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</si>
  <si>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</si>
  <si>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</si>
  <si>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</si>
  <si>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</si>
  <si>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</si>
  <si>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</si>
  <si>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</si>
  <si>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</si>
  <si>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</si>
  <si>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</si>
  <si>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</si>
  <si>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</si>
  <si>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</si>
  <si>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</si>
  <si>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</si>
  <si>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</si>
  <si>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</si>
  <si>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</si>
  <si>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</si>
  <si>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</si>
  <si>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</si>
  <si>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</si>
  <si>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</si>
  <si>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</si>
  <si>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</si>
  <si>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</si>
  <si>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</si>
  <si>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</si>
  <si>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</si>
  <si>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</si>
  <si>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</si>
  <si>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</si>
  <si>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</si>
  <si>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</si>
  <si>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</si>
  <si>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</si>
  <si>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</si>
  <si>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</si>
  <si>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</si>
  <si>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</si>
  <si>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</si>
  <si>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</si>
  <si>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</si>
  <si>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</si>
  <si>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</si>
  <si>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</si>
  <si>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</si>
  <si>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</si>
  <si>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</si>
  <si>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</si>
  <si>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</si>
  <si>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</si>
  <si>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</si>
  <si>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</si>
  <si>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</si>
  <si>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</si>
  <si>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</si>
  <si>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</si>
  <si>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</si>
  <si>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</si>
  <si>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</si>
  <si>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</si>
  <si>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</si>
  <si>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</si>
  <si>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</si>
  <si>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</si>
  <si>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</si>
  <si>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</si>
  <si>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</si>
  <si>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</si>
  <si>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</si>
  <si>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</si>
  <si>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</si>
  <si>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</si>
  <si>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</si>
  <si>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</si>
  <si>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</si>
  <si>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</si>
  <si>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</si>
  <si>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</si>
  <si>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</si>
  <si>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</si>
  <si>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</si>
  <si>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</si>
  <si>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</si>
  <si>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</si>
  <si>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</si>
  <si>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</si>
  <si>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</si>
  <si>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</si>
  <si>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</si>
  <si>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</si>
  <si>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</si>
  <si>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</si>
  <si>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</si>
  <si>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</si>
  <si>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</si>
  <si>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</si>
  <si>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</si>
  <si>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</si>
  <si>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</si>
  <si>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</si>
  <si>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</si>
  <si>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</si>
  <si>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</si>
  <si>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</si>
  <si>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</si>
  <si>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</si>
  <si>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</si>
  <si>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</si>
  <si>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</si>
  <si>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</si>
  <si>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</si>
  <si>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</si>
  <si>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</si>
  <si>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</si>
  <si>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</si>
  <si>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</si>
  <si>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</si>
  <si>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</si>
  <si>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</si>
  <si>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</si>
  <si>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</si>
  <si>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</si>
  <si>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</si>
  <si>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</si>
  <si>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</si>
  <si>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</si>
  <si>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</si>
  <si>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</si>
  <si>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</si>
  <si>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</si>
  <si>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</si>
  <si>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</si>
  <si>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</si>
  <si>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</si>
  <si>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</si>
  <si>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</si>
  <si>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</si>
  <si>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</si>
  <si>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</si>
  <si>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</si>
  <si>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</si>
  <si>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</si>
  <si>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</si>
  <si>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</si>
  <si>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</si>
  <si>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</si>
  <si>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</si>
  <si>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</si>
  <si>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</si>
  <si>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</si>
  <si>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</si>
  <si>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</si>
  <si>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</si>
  <si>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</si>
  <si>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</si>
  <si>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</si>
  <si>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</si>
  <si>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</si>
  <si>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</si>
  <si>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</si>
  <si>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</si>
  <si>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</si>
  <si>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</si>
  <si>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</si>
  <si>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</si>
  <si>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</si>
  <si>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</si>
  <si>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</si>
  <si>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</si>
  <si>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</si>
  <si>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</si>
  <si>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</si>
  <si>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</si>
  <si>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</si>
  <si>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</si>
  <si>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</si>
  <si>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</si>
  <si>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</si>
  <si>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</si>
  <si>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</si>
  <si>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</si>
  <si>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</si>
  <si>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</si>
  <si>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</si>
  <si>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</si>
  <si>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</si>
  <si>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</si>
  <si>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</si>
  <si>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</si>
  <si>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</si>
  <si>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</si>
  <si>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</si>
  <si>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</si>
  <si>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</si>
  <si>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</si>
  <si>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</si>
  <si>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</si>
  <si>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</si>
  <si>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</si>
  <si>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</si>
  <si>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</si>
  <si>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</si>
  <si>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</si>
  <si>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</si>
  <si>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</si>
  <si>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</si>
  <si>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</si>
  <si>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</si>
  <si>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</si>
  <si>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</si>
  <si>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</si>
  <si>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</si>
  <si>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</si>
  <si>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</si>
  <si>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</si>
  <si>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</si>
  <si>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</si>
  <si>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</si>
  <si>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</si>
  <si>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</si>
  <si>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</si>
  <si>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</si>
  <si>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</si>
  <si>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</si>
  <si>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</si>
  <si>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</si>
  <si>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</si>
  <si>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</si>
  <si>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</si>
  <si>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</si>
  <si>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</si>
  <si>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</si>
  <si>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</si>
  <si>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</si>
  <si>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</si>
  <si>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</si>
  <si>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</si>
  <si>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</si>
  <si>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</si>
  <si>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</si>
  <si>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</si>
  <si>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</si>
  <si>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</si>
  <si>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</si>
  <si>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</si>
  <si>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</si>
  <si>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</si>
  <si>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</si>
  <si>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</si>
  <si>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</si>
  <si>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</si>
  <si>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</si>
  <si>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</si>
  <si>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</si>
  <si>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</si>
  <si>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</si>
  <si>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</si>
  <si>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</si>
  <si>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</si>
  <si>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</si>
  <si>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</si>
  <si>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</si>
  <si>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</si>
  <si>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</si>
  <si>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</si>
  <si>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</si>
  <si>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</si>
  <si>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</si>
  <si>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</si>
  <si>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</si>
  <si>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</si>
  <si>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</si>
  <si>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</si>
  <si>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</si>
  <si>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</si>
  <si>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</si>
  <si>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</si>
  <si>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</si>
  <si>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</si>
  <si>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</si>
  <si>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</si>
  <si>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</si>
  <si>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</si>
  <si>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</si>
  <si>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</si>
  <si>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</si>
  <si>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</si>
  <si>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</si>
  <si>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</si>
  <si>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</si>
  <si>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</si>
  <si>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</si>
  <si>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</si>
  <si>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</si>
  <si>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</si>
  <si>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</si>
  <si>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</si>
  <si>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</si>
  <si>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</si>
  <si>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</si>
  <si>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</si>
  <si>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</si>
  <si>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</si>
  <si>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</si>
  <si>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</si>
  <si>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</si>
  <si>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</si>
  <si>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</si>
  <si>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</si>
  <si>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</si>
  <si>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</si>
  <si>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</si>
  <si>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</si>
  <si>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</si>
  <si>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</si>
  <si>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</si>
  <si>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</si>
  <si>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</si>
  <si>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</si>
  <si>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</si>
  <si>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</si>
  <si>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</si>
  <si>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</si>
  <si>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</si>
  <si>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</si>
  <si>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</si>
  <si>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</si>
  <si>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</si>
  <si>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</si>
  <si>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</si>
  <si>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</si>
  <si>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</si>
  <si>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</si>
  <si>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</si>
  <si>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</si>
  <si>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</si>
  <si>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</si>
  <si>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</si>
  <si>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</si>
  <si>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</si>
  <si>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</si>
  <si>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</si>
  <si>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</si>
  <si>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</si>
  <si>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</si>
  <si>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</si>
  <si>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</si>
  <si>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</si>
  <si>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</si>
  <si>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</si>
  <si>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</si>
  <si>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</si>
  <si>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</si>
  <si>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</si>
  <si>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</si>
  <si>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</si>
  <si>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</si>
  <si>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</si>
  <si>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</si>
  <si>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</si>
  <si>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</si>
  <si>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</si>
  <si>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</si>
  <si>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</si>
  <si>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</si>
  <si>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</si>
  <si>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</si>
  <si>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</si>
  <si>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</si>
  <si>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</si>
  <si>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</si>
  <si>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</si>
  <si>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</si>
  <si>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</si>
  <si>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</si>
  <si>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</si>
  <si>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</si>
  <si>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</si>
  <si>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</si>
  <si>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</si>
  <si>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</si>
  <si>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</si>
  <si>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</si>
  <si>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</si>
  <si>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</si>
  <si>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</si>
  <si>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</si>
  <si>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</si>
  <si>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</si>
  <si>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</si>
  <si>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</si>
  <si>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</si>
  <si>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</si>
  <si>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</si>
  <si>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</si>
  <si>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</si>
  <si>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</si>
  <si>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</si>
  <si>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</si>
  <si>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</si>
  <si>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</si>
  <si>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</si>
  <si>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</si>
  <si>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</si>
  <si>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</si>
  <si>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</si>
  <si>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</si>
  <si>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</si>
  <si>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</si>
  <si>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</si>
  <si>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</si>
  <si>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</si>
  <si>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</si>
  <si>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</si>
  <si>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</si>
  <si>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</si>
  <si>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</si>
  <si>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</si>
  <si>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</si>
  <si>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</si>
  <si>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</si>
  <si>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</si>
  <si>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</si>
  <si>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</si>
  <si>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</si>
  <si>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</si>
  <si>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</si>
  <si>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</si>
  <si>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</si>
  <si>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</si>
  <si>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</si>
  <si>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</si>
  <si>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</si>
  <si>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</si>
  <si>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</si>
  <si>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</si>
  <si>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</si>
  <si>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</si>
  <si>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</si>
  <si>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</si>
  <si>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</si>
  <si>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</si>
  <si>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</si>
  <si>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</si>
  <si>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</si>
  <si>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</si>
  <si>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</si>
  <si>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</si>
  <si>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</si>
  <si>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</si>
  <si>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</si>
  <si>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</si>
  <si>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</si>
  <si>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</si>
  <si>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</si>
  <si>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</si>
  <si>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</si>
  <si>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</si>
  <si>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</si>
  <si>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</si>
  <si>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</si>
  <si>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</si>
  <si>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</si>
  <si>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</si>
  <si>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</si>
  <si>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</si>
  <si>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</si>
  <si>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</si>
  <si>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</si>
  <si>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</si>
  <si>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</si>
  <si>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</si>
  <si>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</si>
  <si>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</si>
  <si>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</si>
  <si>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</si>
  <si>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</si>
  <si>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</si>
  <si>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</si>
  <si>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</si>
  <si>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</si>
  <si>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</si>
  <si>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</si>
  <si>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</si>
  <si>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</si>
  <si>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</si>
  <si>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</si>
  <si>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</si>
  <si>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</si>
  <si>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</si>
  <si>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</si>
  <si>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</si>
  <si>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</si>
  <si>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</si>
  <si>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</si>
  <si>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</si>
  <si>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</si>
  <si>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</si>
  <si>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</si>
  <si>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</si>
  <si>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</si>
  <si>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</si>
  <si>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</si>
  <si>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</si>
  <si>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</si>
  <si>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</si>
  <si>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</si>
  <si>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</si>
  <si>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</si>
  <si>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</si>
  <si>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</si>
  <si>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</si>
  <si>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</si>
  <si>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</si>
  <si>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</si>
  <si>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</si>
  <si>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</si>
  <si>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</si>
  <si>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</si>
  <si>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</si>
  <si>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</si>
  <si>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</si>
  <si>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</si>
  <si>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</si>
  <si>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</si>
  <si>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</si>
  <si>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</si>
  <si>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</si>
  <si>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</si>
  <si>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</si>
  <si>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</si>
  <si>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</si>
  <si>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</si>
  <si>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</si>
  <si>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</si>
  <si>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</si>
  <si>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</si>
  <si>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</si>
  <si>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</si>
  <si>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</si>
  <si>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</si>
  <si>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</si>
  <si>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</si>
  <si>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</si>
  <si>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</si>
  <si>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</si>
  <si>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</si>
  <si>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</si>
  <si>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</si>
  <si>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</si>
  <si>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</si>
  <si>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</si>
  <si>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</si>
  <si>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</si>
  <si>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</si>
  <si>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</si>
  <si>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</si>
  <si>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</si>
  <si>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</si>
  <si>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</si>
  <si>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</si>
  <si>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</si>
  <si>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</si>
  <si>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</si>
  <si>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</si>
  <si>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</si>
  <si>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</si>
  <si>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</si>
  <si>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</si>
  <si>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</si>
  <si>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</si>
  <si>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</si>
  <si>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</si>
  <si>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</si>
  <si>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</si>
  <si>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</si>
  <si>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</si>
  <si>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</si>
  <si>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</si>
  <si>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</si>
  <si>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</si>
  <si>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</si>
  <si>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</si>
  <si>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</si>
  <si>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</si>
  <si>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</si>
  <si>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</si>
  <si>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</si>
  <si>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</si>
  <si>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</si>
  <si>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</si>
  <si>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</si>
  <si>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</si>
  <si>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</si>
  <si>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</si>
  <si>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</si>
  <si>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</si>
  <si>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</si>
  <si>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</si>
  <si>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</si>
  <si>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</si>
  <si>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</si>
  <si>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</si>
  <si>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</si>
  <si>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</si>
  <si>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</si>
  <si>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</si>
  <si>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</si>
  <si>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</si>
  <si>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</si>
  <si>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</si>
  <si>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</si>
  <si>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</si>
  <si>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</si>
  <si>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</si>
  <si>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</si>
  <si>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</si>
  <si>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</si>
  <si>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</si>
  <si>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</si>
  <si>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</si>
  <si>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</si>
  <si>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</si>
  <si>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</si>
  <si>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</si>
  <si>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</si>
  <si>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</si>
  <si>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</si>
  <si>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</si>
  <si>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</si>
  <si>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</si>
  <si>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</si>
  <si>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</si>
  <si>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</si>
  <si>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</si>
  <si>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</si>
  <si>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</si>
  <si>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</si>
  <si>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</si>
  <si>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</si>
  <si>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</si>
  <si>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</si>
  <si>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</si>
  <si>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</si>
  <si>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</si>
  <si>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</si>
  <si>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</si>
  <si>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</si>
  <si>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</si>
  <si>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</si>
  <si>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</si>
  <si>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</si>
  <si>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</si>
  <si>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</si>
  <si>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</si>
  <si>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</si>
  <si>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</si>
  <si>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</si>
  <si>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</si>
  <si>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</si>
  <si>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</si>
  <si>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</si>
  <si>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</si>
  <si>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</si>
  <si>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</si>
  <si>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</si>
  <si>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</si>
  <si>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</si>
  <si>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</si>
  <si>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</si>
  <si>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</si>
  <si>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</si>
  <si>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</si>
  <si>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</si>
  <si>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</si>
  <si>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</si>
  <si>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</si>
  <si>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</si>
  <si>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</si>
  <si>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</si>
  <si>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</si>
  <si>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</si>
  <si>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</si>
  <si>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</si>
  <si>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</si>
  <si>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</si>
  <si>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</si>
  <si>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</si>
  <si>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</si>
  <si>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</si>
  <si>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</si>
  <si>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</si>
  <si>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</si>
  <si>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</si>
  <si>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</si>
  <si>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</si>
  <si>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</si>
  <si>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</si>
  <si>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</si>
  <si>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</si>
  <si>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</si>
  <si>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</si>
  <si>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</si>
  <si>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</si>
  <si>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</si>
  <si>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</si>
  <si>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</si>
  <si>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</si>
  <si>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</si>
  <si>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</si>
  <si>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</si>
  <si>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</si>
  <si>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</si>
  <si>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</si>
  <si>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</si>
  <si>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</si>
  <si>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</si>
  <si>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</si>
  <si>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</si>
  <si>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</si>
  <si>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</si>
  <si>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</si>
  <si>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</si>
  <si>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</si>
  <si>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</si>
  <si>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</si>
  <si>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</si>
  <si>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</si>
  <si>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</si>
  <si>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</si>
  <si>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</si>
  <si>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</si>
  <si>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</si>
  <si>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</si>
  <si>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</si>
  <si>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</si>
  <si>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</si>
  <si>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</si>
  <si>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</si>
  <si>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</si>
  <si>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</si>
  <si>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</si>
  <si>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</si>
  <si>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</si>
  <si>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</si>
  <si>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</si>
  <si>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</si>
  <si>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</si>
  <si>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</si>
  <si>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</si>
  <si>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</si>
  <si>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</si>
  <si>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</si>
  <si>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</si>
  <si>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</si>
  <si>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</si>
  <si>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</si>
  <si>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</si>
  <si>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</si>
  <si>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</si>
  <si>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</si>
  <si>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</si>
  <si>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</si>
  <si>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</si>
  <si>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</si>
  <si>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</si>
  <si>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</si>
  <si>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</si>
  <si>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</si>
  <si>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</si>
  <si>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</si>
  <si>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</si>
  <si>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</si>
  <si>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</si>
  <si>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</si>
  <si>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</si>
  <si>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</si>
  <si>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</si>
  <si>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</si>
  <si>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</si>
  <si>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</si>
  <si>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</si>
  <si>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</si>
  <si>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</si>
  <si>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</si>
  <si>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</si>
  <si>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</si>
  <si>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</si>
  <si>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</si>
  <si>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</si>
  <si>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</si>
  <si>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</si>
  <si>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</si>
  <si>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</si>
  <si>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</si>
  <si>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</si>
  <si>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</si>
  <si>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</si>
  <si>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</si>
  <si>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</si>
  <si>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</si>
  <si>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</si>
  <si>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</si>
  <si>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</si>
  <si>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</si>
  <si>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</si>
  <si>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</si>
  <si>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</si>
  <si>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</si>
  <si>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</si>
  <si>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</si>
  <si>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</si>
  <si>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</si>
  <si>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</si>
  <si>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</si>
  <si>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</si>
  <si>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</si>
  <si>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</si>
  <si>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</si>
  <si>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</si>
  <si>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</si>
  <si>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</si>
  <si>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</si>
  <si>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</si>
  <si>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</si>
  <si>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</si>
  <si>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</si>
  <si>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</si>
  <si>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</si>
  <si>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</si>
  <si>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</si>
  <si>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</si>
  <si>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</si>
  <si>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</si>
  <si>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</si>
  <si>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</si>
  <si>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</si>
  <si>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</si>
  <si>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</si>
  <si>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</si>
  <si>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</si>
  <si>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</si>
  <si>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</si>
  <si>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</si>
  <si>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</si>
  <si>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</si>
  <si>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</si>
  <si>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</si>
  <si>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</si>
  <si>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</si>
  <si>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</si>
  <si>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</si>
  <si>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</si>
  <si>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</si>
  <si>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</si>
  <si>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</si>
  <si>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</si>
  <si>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</si>
  <si>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</si>
  <si>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</si>
  <si>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</si>
  <si>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</si>
  <si>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</si>
  <si>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</si>
  <si>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</si>
  <si>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</si>
  <si>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</si>
  <si>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</si>
  <si>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</si>
  <si>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</si>
  <si>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</si>
  <si>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</si>
  <si>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</si>
  <si>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</si>
  <si>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</si>
  <si>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</si>
  <si>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</si>
  <si>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</si>
  <si>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</si>
  <si>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</si>
  <si>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</si>
  <si>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</si>
  <si>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</si>
  <si>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</si>
  <si>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</si>
  <si>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</si>
  <si>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</si>
  <si>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</si>
  <si>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</si>
  <si>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</si>
  <si>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</si>
  <si>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</si>
  <si>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</si>
  <si>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</si>
  <si>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</si>
  <si>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</si>
  <si>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</si>
  <si>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</si>
  <si>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</si>
  <si>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</si>
  <si>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</si>
  <si>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</si>
  <si>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</si>
  <si>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</si>
  <si>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</si>
  <si>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</si>
  <si>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</si>
  <si>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</si>
  <si>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</si>
  <si>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</si>
  <si>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</si>
  <si>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</si>
  <si>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</si>
  <si>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</si>
  <si>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</si>
  <si>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</si>
  <si>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</si>
  <si>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</si>
  <si>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</si>
  <si>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</si>
  <si>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</si>
  <si>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</si>
  <si>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</si>
  <si>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</si>
  <si>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</si>
  <si>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</si>
  <si>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</si>
  <si>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</si>
  <si>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</si>
  <si>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</si>
  <si>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</si>
  <si>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</si>
  <si>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</si>
  <si>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</si>
  <si>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</si>
  <si>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</si>
  <si>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</si>
  <si>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</si>
  <si>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</si>
  <si>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</si>
  <si>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</si>
  <si>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</si>
  <si>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</si>
  <si>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</si>
  <si>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</si>
  <si>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</si>
  <si>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</si>
  <si>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</si>
  <si>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</si>
  <si>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</si>
  <si>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</si>
  <si>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</si>
  <si>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</si>
  <si>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</si>
  <si>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</si>
  <si>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</si>
  <si>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</si>
  <si>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</si>
  <si>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</si>
  <si>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</si>
  <si>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</si>
  <si>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</si>
  <si>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</si>
  <si>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</si>
  <si>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</si>
  <si>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</si>
  <si>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</si>
  <si>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</si>
  <si>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</si>
  <si>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</si>
  <si>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</si>
  <si>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</si>
  <si>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</si>
  <si>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</si>
  <si>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</si>
  <si>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</si>
  <si>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</si>
  <si>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</si>
  <si>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</si>
  <si>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</si>
  <si>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</si>
  <si>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</si>
  <si>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</si>
  <si>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</si>
  <si>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</si>
  <si>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</si>
  <si>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</si>
  <si>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</si>
  <si>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</si>
  <si>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</si>
  <si>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</si>
  <si>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</si>
  <si>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</si>
  <si>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</si>
  <si>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</si>
  <si>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</si>
  <si>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</si>
  <si>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</si>
  <si>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</si>
  <si>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</si>
  <si>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</si>
  <si>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</si>
  <si>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</si>
  <si>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</si>
  <si>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</si>
  <si>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</si>
  <si>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</si>
  <si>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</si>
  <si>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</si>
  <si>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</si>
  <si>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</si>
  <si>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</si>
  <si>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</si>
  <si>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</si>
  <si>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</si>
  <si>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</si>
  <si>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</si>
  <si>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</si>
  <si>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</si>
  <si>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</si>
  <si>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</si>
  <si>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</si>
  <si>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</si>
  <si>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</si>
  <si>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</si>
  <si>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</si>
  <si>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</si>
  <si>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</si>
  <si>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</si>
  <si>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</si>
  <si>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</si>
  <si>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</si>
  <si>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</si>
  <si>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</si>
  <si>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</si>
  <si>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</si>
  <si>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</si>
  <si>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</si>
  <si>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</si>
  <si>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</si>
  <si>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</si>
  <si>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</si>
  <si>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</si>
  <si>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</si>
  <si>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</si>
  <si>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</si>
  <si>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</si>
  <si>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</si>
  <si>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</si>
  <si>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</si>
  <si>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</si>
  <si>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</si>
  <si>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</si>
  <si>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</si>
  <si>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</si>
  <si>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</si>
  <si>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</si>
  <si>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</si>
  <si>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</si>
  <si>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</si>
  <si>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</si>
  <si>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</si>
  <si>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</si>
  <si>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</si>
  <si>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</si>
  <si>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</si>
  <si>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</si>
  <si>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</si>
  <si>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</si>
  <si>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</si>
  <si>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</si>
  <si>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</si>
  <si>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</si>
  <si>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</si>
  <si>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</si>
  <si>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</si>
  <si>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</si>
  <si>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</si>
  <si>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</si>
  <si>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</si>
  <si>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</si>
  <si>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</si>
  <si>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</si>
  <si>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</si>
  <si>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</si>
  <si>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</si>
  <si>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</si>
  <si>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</si>
  <si>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</si>
  <si>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</si>
  <si>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</si>
  <si>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</si>
  <si>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</si>
  <si>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</si>
  <si>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</si>
  <si>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</si>
  <si>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</si>
  <si>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</si>
  <si>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</si>
  <si>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</si>
  <si>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</si>
  <si>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</si>
  <si>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</si>
  <si>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</si>
  <si>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</si>
  <si>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</si>
  <si>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</si>
  <si>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</si>
  <si>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</si>
  <si>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</si>
  <si>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</si>
  <si>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</si>
  <si>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</si>
  <si>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</si>
  <si>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</si>
  <si>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</si>
  <si>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</si>
  <si>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</si>
  <si>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</si>
  <si>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</si>
  <si>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</si>
  <si>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</si>
  <si>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</si>
  <si>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</si>
  <si>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</si>
  <si>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</si>
  <si>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</si>
  <si>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</si>
  <si>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</si>
  <si>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</si>
  <si>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</si>
  <si>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</si>
  <si>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</si>
  <si>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</si>
  <si>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</si>
  <si>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</si>
  <si>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</si>
  <si>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</si>
  <si>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</si>
  <si>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</si>
  <si>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</si>
  <si>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</si>
  <si>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</si>
  <si>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</si>
  <si>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</si>
  <si>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</si>
  <si>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</si>
  <si>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</si>
  <si>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</si>
  <si>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</si>
  <si>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</si>
  <si>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</si>
  <si>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</si>
  <si>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</si>
  <si>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</si>
  <si>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</si>
  <si>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</si>
  <si>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</si>
  <si>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</si>
  <si>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</si>
  <si>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</si>
  <si>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</si>
  <si>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</si>
  <si>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</si>
  <si>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</si>
  <si>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</si>
  <si>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</si>
  <si>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</si>
  <si>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</si>
  <si>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</si>
  <si>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</si>
  <si>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</si>
  <si>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</si>
  <si>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</si>
  <si>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</si>
  <si>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</si>
  <si>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</si>
  <si>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</si>
  <si>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</si>
  <si>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</si>
  <si>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</si>
  <si>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</si>
  <si>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</si>
  <si>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</si>
  <si>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</si>
  <si>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</si>
  <si>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</si>
  <si>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</si>
  <si>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</si>
  <si>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</si>
  <si>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</si>
  <si>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</si>
  <si>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</si>
  <si>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</si>
  <si>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</si>
  <si>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</si>
  <si>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</si>
  <si>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</si>
  <si>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</si>
  <si>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</si>
  <si>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</si>
  <si>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</si>
  <si>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</si>
  <si>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</si>
  <si>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</si>
  <si>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</si>
  <si>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</si>
  <si>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</si>
  <si>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</si>
  <si>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</si>
  <si>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</si>
  <si>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</si>
  <si>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</si>
  <si>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</si>
  <si>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</si>
  <si>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</si>
  <si>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</si>
  <si>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</si>
  <si>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</si>
  <si>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</si>
  <si>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</si>
  <si>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</si>
  <si>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</si>
  <si>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</si>
  <si>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</si>
  <si>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</si>
  <si>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</si>
  <si>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</si>
  <si>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</si>
  <si>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</si>
  <si>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</si>
  <si>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</si>
  <si>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</si>
  <si>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</si>
  <si>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</si>
  <si>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</si>
  <si>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</si>
  <si>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</si>
  <si>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</si>
  <si>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</si>
  <si>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</si>
  <si>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</si>
  <si>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</si>
  <si>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</si>
  <si>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</si>
  <si>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</si>
  <si>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</si>
  <si>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</si>
  <si>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</si>
  <si>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</si>
  <si>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</si>
  <si>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</si>
  <si>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</si>
  <si>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</si>
  <si>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</si>
  <si>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</si>
  <si>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</si>
  <si>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</si>
  <si>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</si>
  <si>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</si>
  <si>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</si>
  <si>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</si>
  <si>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</si>
  <si>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</si>
  <si>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</si>
  <si>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</si>
  <si>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</si>
  <si>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</si>
  <si>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</si>
  <si>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</si>
  <si>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</si>
  <si>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</si>
  <si>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</si>
  <si>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</si>
  <si>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</si>
  <si>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</si>
  <si>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</si>
  <si>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</si>
  <si>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</si>
  <si>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</si>
  <si>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</si>
  <si>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</si>
  <si>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</si>
  <si>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</si>
  <si>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</si>
  <si>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</si>
  <si>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</si>
  <si>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</si>
  <si>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</si>
  <si>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</si>
  <si>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</si>
  <si>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</si>
  <si>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</si>
  <si>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</si>
  <si>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</si>
  <si>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</si>
  <si>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</si>
  <si>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</si>
  <si>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</si>
  <si>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</si>
  <si>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</si>
  <si>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</si>
  <si>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</si>
  <si>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</si>
  <si>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</si>
  <si>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</si>
  <si>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</si>
  <si>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</si>
  <si>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</si>
  <si>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</si>
  <si>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</si>
  <si>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</si>
  <si>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</si>
  <si>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</si>
  <si>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</si>
  <si>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</si>
  <si>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</si>
  <si>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</si>
  <si>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</si>
  <si>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</si>
  <si>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</si>
  <si>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</si>
  <si>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</si>
  <si>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</si>
  <si>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</si>
  <si>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</si>
  <si>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</si>
  <si>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</si>
  <si>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</si>
  <si>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</si>
  <si>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</si>
  <si>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</si>
  <si>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</si>
  <si>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</si>
  <si>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</si>
  <si>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</si>
  <si>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</si>
  <si>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</si>
  <si>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</si>
  <si>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</si>
  <si>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</si>
  <si>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</si>
  <si>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</si>
  <si>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</si>
  <si>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</si>
  <si>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</si>
  <si>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</si>
  <si>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</si>
  <si>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</si>
  <si>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</si>
  <si>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</si>
  <si>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</si>
  <si>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</si>
  <si>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</si>
  <si>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</si>
  <si>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</si>
  <si>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</si>
  <si>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</si>
  <si>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</si>
  <si>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</si>
  <si>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</si>
  <si>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</si>
  <si>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</si>
  <si>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</si>
  <si>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</si>
  <si>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</si>
  <si>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</si>
  <si>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</si>
  <si>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</si>
  <si>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</si>
  <si>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</si>
  <si>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</si>
  <si>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</si>
  <si>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</si>
  <si>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</si>
  <si>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</si>
  <si>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</si>
  <si>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</si>
  <si>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</si>
  <si>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</si>
  <si>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</si>
  <si>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</si>
  <si>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</si>
  <si>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</si>
  <si>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</si>
  <si>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</si>
  <si>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</si>
  <si>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</si>
  <si>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</si>
  <si>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</si>
  <si>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</si>
  <si>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</si>
  <si>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</si>
  <si>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</si>
  <si>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</si>
  <si>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</si>
  <si>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</si>
  <si>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</si>
  <si>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</si>
  <si>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</si>
  <si>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</si>
  <si>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</si>
  <si>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</si>
  <si>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</si>
  <si>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</si>
  <si>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</si>
  <si>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</si>
  <si>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</si>
  <si>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</si>
  <si>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</si>
  <si>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</si>
  <si>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</si>
  <si>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</si>
  <si>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</si>
  <si>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</si>
  <si>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</si>
  <si>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</si>
  <si>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</si>
  <si>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</si>
  <si>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</si>
  <si>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</si>
  <si>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</si>
  <si>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</si>
  <si>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</si>
  <si>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</si>
  <si>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</si>
  <si>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</si>
  <si>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</si>
  <si>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</si>
  <si>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</si>
  <si>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</si>
  <si>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</si>
  <si>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</si>
  <si>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</si>
  <si>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</si>
  <si>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</si>
  <si>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</si>
  <si>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</si>
  <si>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</si>
  <si>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</si>
  <si>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</si>
  <si>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</si>
  <si>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</si>
  <si>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</si>
  <si>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</si>
  <si>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</si>
  <si>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</si>
  <si>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</si>
  <si>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</si>
  <si>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</si>
  <si>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</si>
  <si>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</si>
  <si>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</si>
  <si>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</si>
  <si>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</si>
  <si>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</si>
  <si>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</si>
  <si>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</si>
  <si>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</si>
  <si>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</si>
  <si>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</si>
  <si>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</si>
  <si>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</si>
  <si>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</si>
  <si>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</si>
  <si>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</si>
  <si>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</si>
  <si>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</si>
  <si>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</si>
  <si>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</si>
  <si>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</si>
  <si>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</si>
  <si>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</si>
  <si>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</si>
  <si>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</si>
  <si>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</si>
  <si>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</si>
  <si>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</si>
  <si>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</si>
  <si>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</si>
  <si>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</si>
  <si>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</si>
  <si>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</si>
  <si>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</si>
  <si>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</si>
  <si>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</si>
  <si>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</si>
  <si>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</si>
  <si>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</si>
  <si>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</si>
  <si>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</si>
  <si>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</si>
  <si>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</si>
  <si>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</si>
  <si>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</si>
  <si>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</si>
  <si>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</si>
  <si>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</si>
  <si>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</si>
  <si>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</si>
  <si>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</si>
  <si>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</si>
  <si>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</si>
  <si>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</si>
  <si>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</si>
  <si>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</si>
  <si>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</si>
  <si>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</si>
  <si>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</si>
  <si>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</si>
  <si>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</si>
  <si>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</si>
  <si>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</si>
  <si>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</si>
  <si>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</si>
  <si>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</si>
  <si>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</si>
  <si>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</si>
  <si>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</si>
  <si>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</si>
  <si>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</si>
  <si>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</si>
  <si>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</si>
  <si>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</si>
  <si>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</si>
  <si>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</si>
  <si>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</si>
  <si>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</si>
  <si>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</si>
  <si>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</si>
  <si>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</si>
  <si>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</si>
  <si>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</si>
  <si>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</si>
  <si>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</si>
  <si>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</si>
  <si>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</si>
  <si>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</si>
  <si>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</si>
  <si>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</si>
  <si>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</si>
  <si>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</si>
  <si>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</si>
  <si>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</si>
  <si>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</si>
  <si>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</si>
  <si>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</si>
  <si>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</si>
  <si>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</si>
  <si>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</si>
  <si>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</si>
  <si>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</si>
  <si>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</si>
  <si>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</si>
  <si>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</si>
  <si>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</si>
  <si>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</si>
  <si>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</si>
  <si>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</si>
  <si>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</si>
  <si>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</si>
  <si>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</si>
  <si>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</si>
  <si>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</si>
  <si>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</si>
  <si>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</si>
  <si>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</si>
  <si>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</si>
  <si>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</si>
  <si>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</si>
  <si>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</si>
  <si>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</si>
  <si>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</si>
  <si>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</si>
  <si>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</si>
  <si>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</si>
  <si>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</si>
  <si>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</si>
  <si>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</si>
  <si>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</si>
  <si>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</si>
  <si>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</si>
  <si>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</si>
  <si>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</si>
  <si>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</si>
  <si>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</si>
  <si>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</si>
  <si>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</si>
  <si>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</si>
  <si>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</si>
  <si>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</si>
  <si>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</si>
  <si>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</si>
  <si>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</si>
  <si>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</si>
  <si>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</si>
  <si>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</si>
  <si>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</si>
  <si>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</si>
  <si>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</si>
  <si>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</si>
  <si>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</si>
  <si>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</si>
  <si>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</si>
  <si>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</si>
  <si>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</si>
  <si>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</si>
  <si>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</si>
  <si>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</si>
  <si>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</si>
  <si>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</si>
  <si>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</si>
  <si>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</si>
  <si>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</si>
  <si>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</si>
  <si>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</si>
  <si>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</si>
  <si>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</si>
  <si>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</si>
  <si>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</si>
  <si>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</si>
  <si>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</si>
  <si>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</si>
  <si>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</si>
  <si>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</si>
  <si>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</si>
  <si>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</si>
  <si>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</si>
  <si>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</si>
  <si>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</si>
  <si>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</si>
  <si>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</si>
  <si>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</si>
  <si>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</si>
  <si>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</si>
  <si>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</si>
  <si>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</si>
  <si>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</si>
  <si>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</si>
  <si>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</si>
  <si>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</si>
  <si>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</si>
  <si>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</si>
  <si>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</si>
  <si>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</si>
  <si>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</si>
  <si>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</si>
  <si>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</si>
  <si>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</si>
  <si>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</si>
  <si>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</si>
  <si>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</si>
  <si>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</si>
  <si>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</si>
  <si>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</si>
  <si>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</si>
  <si>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</si>
  <si>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</si>
  <si>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</si>
  <si>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</si>
  <si>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</si>
  <si>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</si>
  <si>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</si>
  <si>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</si>
  <si>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</si>
  <si>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</si>
  <si>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</si>
  <si>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</si>
  <si>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</si>
  <si>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</si>
  <si>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</si>
  <si>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</si>
  <si>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</si>
  <si>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</si>
  <si>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</si>
  <si>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</si>
  <si>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</si>
  <si>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</si>
  <si>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</si>
  <si>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</si>
  <si>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</si>
  <si>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</si>
  <si>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</si>
  <si>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</si>
  <si>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</si>
  <si>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</si>
  <si>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</si>
  <si>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</si>
  <si>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</si>
  <si>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</si>
  <si>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</si>
  <si>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</si>
  <si>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</si>
  <si>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</si>
  <si>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</si>
  <si>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</si>
  <si>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</si>
  <si>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</si>
  <si>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</si>
  <si>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</si>
  <si>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</si>
  <si>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</si>
  <si>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</si>
  <si>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</si>
  <si>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</si>
  <si>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</si>
  <si>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</si>
  <si>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</si>
  <si>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</si>
  <si>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</si>
  <si>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</si>
  <si>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</si>
  <si>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</si>
  <si>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</si>
  <si>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</si>
  <si>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</si>
  <si>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</si>
  <si>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</si>
  <si>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</si>
  <si>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</si>
  <si>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</si>
  <si>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</si>
  <si>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</si>
  <si>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</si>
  <si>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</si>
  <si>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</si>
  <si>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</si>
  <si>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</si>
  <si>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</si>
  <si>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</si>
  <si>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</si>
  <si>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</si>
  <si>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</si>
  <si>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</si>
  <si>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</si>
  <si>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</si>
  <si>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</si>
  <si>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</si>
  <si>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</si>
  <si>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</si>
  <si>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</si>
  <si>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</si>
  <si>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</si>
  <si>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</si>
  <si>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</si>
  <si>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</si>
  <si>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</si>
  <si>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</si>
  <si>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</si>
  <si>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</si>
  <si>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</si>
  <si>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</si>
  <si>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</si>
  <si>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</si>
  <si>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</si>
  <si>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</si>
  <si>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</si>
  <si>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</si>
  <si>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</si>
  <si>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</si>
  <si>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</si>
  <si>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</si>
  <si>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</si>
  <si>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</si>
  <si>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</si>
  <si>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</si>
  <si>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</si>
  <si>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</si>
  <si>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</si>
  <si>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</si>
  <si>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</si>
  <si>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</si>
  <si>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</si>
  <si>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</si>
  <si>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</si>
  <si>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</si>
  <si>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</si>
  <si>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</si>
  <si>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</si>
  <si>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</si>
  <si>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</si>
  <si>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</si>
  <si>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</si>
  <si>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</si>
  <si>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</si>
  <si>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</si>
  <si>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</si>
  <si>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</si>
  <si>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</si>
  <si>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</si>
  <si>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</si>
  <si>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</si>
  <si>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</si>
  <si>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</si>
  <si>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</si>
  <si>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</si>
  <si>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</si>
  <si>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</si>
  <si>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</si>
  <si>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</si>
  <si>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</si>
  <si>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</si>
  <si>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</si>
  <si>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</si>
  <si>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</si>
  <si>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</si>
  <si>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</si>
  <si>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</si>
  <si>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</si>
  <si>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</si>
  <si>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</si>
  <si>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</si>
  <si>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</si>
  <si>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</si>
  <si>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</si>
  <si>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</si>
  <si>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</si>
  <si>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</si>
  <si>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</si>
  <si>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</si>
  <si>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</si>
  <si>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</si>
  <si>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</si>
  <si>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</si>
  <si>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</si>
  <si>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</si>
  <si>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</si>
  <si>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</si>
  <si>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</si>
  <si>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</si>
  <si>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</si>
  <si>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</si>
  <si>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</si>
  <si>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</si>
  <si>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</si>
  <si>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</si>
  <si>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</si>
  <si>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</si>
  <si>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</si>
  <si>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</si>
  <si>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</si>
  <si>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</si>
  <si>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</si>
  <si>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</si>
  <si>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</si>
  <si>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</si>
  <si>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</si>
  <si>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</si>
  <si>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</si>
  <si>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</si>
  <si>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</si>
  <si>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</si>
  <si>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</si>
  <si>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</si>
  <si>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</si>
  <si>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</si>
  <si>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</si>
  <si>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</si>
  <si>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</si>
  <si>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</si>
  <si>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</si>
  <si>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</si>
  <si>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</si>
  <si>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</si>
  <si>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</si>
  <si>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</si>
  <si>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</si>
  <si>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</si>
  <si>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</si>
  <si>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</si>
  <si>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</si>
  <si>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</si>
  <si>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</si>
  <si>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</si>
  <si>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</si>
  <si>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</si>
  <si>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</si>
  <si>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</si>
  <si>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</si>
  <si>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</si>
  <si>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</si>
  <si>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</si>
  <si>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</si>
  <si>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</si>
  <si>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</si>
  <si>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</si>
  <si>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</si>
  <si>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</si>
  <si>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</si>
  <si>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</si>
  <si>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</si>
  <si>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</si>
  <si>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</si>
  <si>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</si>
  <si>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</si>
  <si>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</si>
  <si>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</si>
  <si>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</si>
  <si>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</si>
  <si>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</si>
  <si>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</si>
  <si>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</si>
  <si>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</si>
  <si>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</si>
  <si>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</si>
  <si>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</si>
  <si>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</si>
  <si>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</si>
  <si>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</si>
  <si>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</si>
  <si>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</si>
  <si>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</si>
  <si>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</si>
  <si>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</si>
  <si>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</si>
  <si>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</si>
  <si>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</si>
  <si>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</si>
  <si>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</si>
  <si>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</si>
  <si>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</si>
  <si>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</si>
  <si>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</si>
  <si>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</si>
  <si>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</si>
  <si>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</si>
  <si>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</si>
  <si>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</si>
  <si>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</si>
  <si>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</si>
  <si>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</si>
  <si>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</si>
  <si>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</si>
  <si>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</si>
  <si>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</si>
  <si>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</si>
  <si>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</si>
  <si>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</si>
  <si>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</si>
  <si>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</si>
  <si>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</si>
  <si>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</si>
  <si>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</si>
  <si>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</si>
  <si>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</si>
  <si>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</si>
  <si>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</si>
  <si>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</si>
  <si>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</si>
  <si>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</si>
  <si>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</si>
  <si>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</si>
  <si>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</si>
  <si>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</si>
  <si>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</si>
  <si>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</si>
  <si>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</si>
  <si>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</si>
  <si>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</si>
  <si>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</si>
  <si>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</si>
  <si>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</si>
  <si>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</si>
  <si>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</si>
  <si>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</si>
  <si>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</si>
  <si>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</si>
  <si>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</si>
  <si>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</si>
  <si>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</si>
  <si>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</si>
  <si>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</si>
  <si>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</si>
  <si>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</si>
  <si>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</si>
  <si>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</si>
  <si>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</si>
  <si>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</si>
  <si>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</si>
  <si>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</si>
  <si>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</si>
  <si>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</si>
  <si>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</si>
  <si>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</si>
  <si>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</si>
  <si>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</si>
  <si>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</si>
  <si>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</si>
  <si>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</si>
  <si>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</si>
  <si>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</si>
  <si>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</si>
  <si>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</si>
  <si>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</si>
  <si>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</si>
  <si>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</si>
  <si>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</si>
  <si>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</si>
  <si>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</si>
  <si>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</si>
  <si>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</si>
  <si>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</si>
  <si>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</si>
  <si>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</si>
  <si>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</si>
  <si>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</si>
  <si>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</si>
  <si>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</si>
  <si>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</si>
  <si>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</si>
  <si>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</si>
  <si>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</si>
  <si>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</si>
  <si>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</si>
  <si>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</si>
  <si>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</si>
  <si>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</si>
  <si>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</si>
  <si>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</si>
  <si>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</si>
  <si>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</si>
  <si>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</si>
  <si>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</si>
  <si>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</si>
  <si>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</si>
  <si>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</si>
  <si>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</si>
  <si>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</si>
  <si>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</si>
  <si>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</si>
  <si>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</si>
  <si>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</si>
  <si>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</si>
  <si>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</si>
  <si>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</si>
  <si>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</si>
  <si>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</si>
  <si>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</si>
  <si>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</si>
  <si>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</si>
  <si>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</si>
  <si>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</si>
  <si>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</si>
  <si>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</si>
  <si>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</si>
  <si>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</si>
  <si>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</si>
  <si>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</si>
  <si>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</si>
  <si>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</si>
  <si>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</si>
  <si>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</si>
  <si>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</si>
  <si>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</si>
  <si>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</si>
  <si>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</si>
  <si>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</si>
  <si>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</si>
  <si>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</si>
  <si>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</si>
  <si>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</si>
  <si>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</si>
  <si>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</si>
  <si>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</si>
  <si>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</si>
  <si>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</si>
  <si>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</si>
  <si>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</si>
  <si>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</si>
  <si>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</si>
  <si>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</si>
  <si>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</si>
  <si>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</si>
  <si>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</si>
  <si>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</si>
  <si>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</si>
  <si>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</si>
  <si>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</si>
  <si>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</si>
  <si>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</si>
  <si>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</si>
  <si>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</si>
  <si>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</si>
  <si>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</si>
  <si>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</si>
  <si>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</si>
  <si>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</si>
  <si>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</si>
  <si>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</si>
  <si>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</si>
  <si>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</si>
  <si>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</si>
  <si>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</si>
  <si>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</si>
  <si>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</si>
  <si>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</si>
  <si>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</si>
  <si>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</si>
  <si>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</si>
  <si>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</si>
  <si>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</si>
  <si>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</si>
  <si>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</si>
  <si>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</si>
  <si>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</si>
  <si>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</si>
  <si>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</si>
  <si>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</si>
  <si>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</si>
  <si>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</si>
  <si>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</si>
  <si>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</si>
  <si>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</si>
  <si>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</si>
  <si>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</si>
  <si>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</si>
  <si>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</si>
  <si>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</si>
  <si>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</si>
  <si>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</si>
  <si>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</si>
  <si>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</si>
  <si>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</si>
  <si>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</si>
  <si>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</si>
  <si>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</si>
  <si>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</si>
  <si>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</si>
  <si>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</si>
  <si>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</si>
  <si>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</si>
  <si>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</si>
  <si>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</si>
  <si>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</si>
  <si>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</si>
  <si>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</si>
  <si>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</si>
  <si>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</si>
  <si>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</si>
  <si>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</si>
  <si>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</si>
  <si>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</si>
  <si>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</si>
  <si>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</si>
  <si>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</si>
  <si>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</si>
  <si>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</si>
  <si>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</si>
  <si>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</si>
  <si>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</si>
  <si>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</si>
  <si>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</si>
  <si>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</si>
  <si>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</si>
  <si>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</si>
  <si>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</si>
  <si>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</si>
  <si>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</si>
  <si>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</si>
  <si>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</si>
  <si>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</si>
  <si>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</si>
  <si>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</si>
  <si>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</si>
  <si>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</si>
  <si>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</si>
  <si>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</si>
  <si>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</si>
  <si>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</si>
  <si>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</si>
  <si>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</si>
  <si>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</si>
  <si>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</si>
  <si>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</si>
  <si>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</si>
  <si>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</si>
  <si>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</si>
  <si>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</si>
  <si>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</si>
  <si>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</si>
  <si>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</si>
  <si>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</si>
  <si>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</si>
  <si>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</si>
  <si>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</si>
  <si>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</si>
  <si>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</si>
  <si>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</si>
  <si>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</si>
  <si>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</si>
  <si>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</si>
  <si>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</si>
  <si>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</si>
  <si>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</si>
  <si>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</si>
  <si>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</si>
  <si>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</si>
  <si>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</si>
  <si>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</si>
  <si>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</si>
  <si>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</si>
  <si>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</si>
  <si>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</si>
  <si>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</si>
  <si>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</si>
  <si>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</si>
  <si>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</si>
  <si>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</si>
  <si>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</si>
  <si>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</si>
  <si>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</si>
  <si>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</si>
  <si>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</si>
  <si>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</si>
  <si>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</si>
  <si>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</si>
  <si>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</si>
  <si>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</si>
  <si>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</si>
  <si>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</si>
  <si>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</si>
  <si>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</si>
  <si>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</si>
  <si>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</si>
  <si>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</si>
  <si>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</si>
  <si>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</si>
  <si>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</si>
  <si>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</si>
  <si>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</si>
  <si>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</si>
  <si>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</si>
  <si>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</si>
  <si>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</si>
  <si>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</si>
  <si>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</si>
  <si>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</si>
  <si>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</si>
  <si>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</si>
  <si>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</si>
  <si>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</si>
  <si>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</si>
  <si>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</si>
  <si>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</si>
  <si>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</si>
  <si>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</si>
  <si>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</si>
  <si>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</si>
  <si>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</si>
  <si>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</si>
  <si>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</si>
  <si>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</si>
  <si>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</si>
  <si>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</si>
  <si>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</si>
  <si>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</si>
  <si>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</si>
  <si>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</si>
  <si>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</si>
  <si>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</si>
  <si>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</si>
  <si>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</si>
  <si>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</si>
  <si>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</si>
  <si>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</si>
  <si>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</si>
  <si>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</si>
  <si>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</si>
  <si>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</si>
  <si>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</si>
  <si>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</si>
  <si>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</si>
  <si>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</si>
  <si>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</si>
  <si>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</si>
  <si>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</si>
  <si>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</si>
  <si>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</si>
  <si>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</si>
  <si>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</si>
  <si>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</si>
  <si>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</si>
  <si>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</si>
  <si>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</si>
  <si>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</si>
  <si>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</si>
  <si>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</si>
  <si>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</si>
  <si>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</si>
  <si>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</si>
  <si>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</si>
  <si>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</si>
  <si>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</si>
  <si>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</si>
  <si>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</si>
  <si>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</si>
  <si>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</si>
  <si>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</si>
  <si>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</si>
  <si>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</si>
  <si>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</si>
  <si>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</si>
  <si>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</si>
  <si>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</si>
  <si>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</si>
  <si>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</si>
  <si>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</si>
  <si>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</si>
  <si>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</si>
  <si>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</si>
  <si>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</si>
  <si>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</si>
  <si>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</si>
  <si>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</si>
  <si>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</si>
  <si>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</si>
  <si>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</si>
  <si>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</si>
  <si>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</si>
  <si>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</si>
  <si>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</si>
  <si>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</si>
  <si>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</si>
  <si>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</si>
  <si>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</si>
  <si>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</si>
  <si>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</si>
  <si>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</si>
  <si>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</si>
  <si>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</si>
  <si>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</si>
  <si>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</si>
  <si>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</si>
  <si>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</si>
  <si>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</si>
  <si>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</si>
  <si>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</si>
  <si>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</si>
  <si>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</si>
  <si>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</si>
  <si>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</si>
  <si>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</si>
  <si>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</si>
  <si>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</si>
  <si>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</si>
  <si>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</si>
  <si>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</si>
  <si>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</si>
  <si>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</si>
  <si>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</si>
  <si>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</si>
  <si>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</si>
  <si>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</si>
  <si>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</si>
  <si>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</si>
  <si>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</si>
  <si>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</si>
  <si>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</si>
  <si>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</si>
  <si>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</si>
  <si>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</si>
  <si>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</si>
  <si>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</si>
  <si>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</si>
  <si>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</si>
  <si>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</si>
  <si>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</si>
  <si>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</si>
  <si>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</si>
  <si>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</si>
  <si>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</si>
  <si>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</si>
  <si>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</si>
  <si>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</si>
  <si>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</si>
  <si>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</si>
  <si>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</si>
  <si>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</si>
  <si>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</si>
  <si>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</si>
  <si>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</si>
  <si>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</si>
  <si>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</si>
  <si>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</si>
  <si>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</si>
  <si>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</si>
  <si>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</si>
  <si>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</si>
  <si>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</si>
  <si>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</si>
  <si>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</si>
  <si>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</si>
  <si>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</si>
  <si>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</si>
  <si>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</si>
  <si>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</si>
  <si>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</si>
  <si>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</si>
  <si>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</si>
  <si>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</si>
  <si>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</si>
  <si>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</si>
  <si>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</si>
  <si>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</si>
  <si>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</si>
  <si>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</si>
  <si>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</si>
  <si>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</si>
  <si>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</si>
  <si>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</si>
  <si>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</si>
  <si>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</si>
  <si>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</si>
  <si>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</si>
  <si>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</si>
  <si>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</si>
  <si>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</si>
  <si>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</si>
  <si>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</si>
  <si>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</si>
  <si>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</si>
  <si>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</si>
  <si>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</si>
  <si>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</si>
  <si>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</si>
  <si>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</si>
  <si>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</si>
  <si>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</si>
  <si>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</si>
  <si>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</si>
  <si>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</si>
  <si>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</si>
  <si>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</si>
  <si>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</si>
  <si>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</si>
  <si>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</si>
  <si>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</si>
  <si>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</si>
  <si>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</si>
  <si>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</si>
  <si>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</si>
  <si>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</si>
  <si>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</si>
  <si>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</si>
  <si>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</si>
  <si>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</si>
  <si>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</si>
  <si>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</si>
  <si>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</si>
  <si>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</si>
  <si>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</si>
  <si>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</si>
  <si>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</si>
  <si>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</si>
  <si>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</si>
  <si>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</si>
  <si>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</si>
  <si>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</si>
  <si>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</si>
  <si>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</si>
  <si>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</si>
  <si>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</si>
  <si>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</si>
  <si>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</si>
  <si>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</si>
  <si>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</si>
  <si>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</si>
  <si>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</si>
  <si>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</si>
  <si>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</si>
  <si>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</si>
  <si>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</si>
  <si>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</si>
  <si>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</si>
  <si>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</si>
  <si>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</si>
  <si>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</si>
  <si>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</si>
  <si>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</si>
  <si>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</si>
  <si>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</si>
  <si>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</si>
  <si>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</si>
  <si>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</si>
  <si>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</si>
  <si>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</si>
  <si>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</si>
  <si>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</si>
  <si>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</si>
  <si>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</si>
  <si>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</si>
  <si>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</si>
  <si>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</si>
  <si>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</si>
  <si>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</si>
  <si>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</si>
  <si>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</si>
  <si>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</si>
  <si>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</si>
  <si>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</si>
  <si>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</si>
  <si>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</si>
  <si>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</si>
  <si>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</si>
  <si>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</si>
  <si>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</si>
  <si>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</si>
  <si>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</si>
  <si>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</si>
  <si>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</si>
  <si>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</si>
  <si>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</si>
  <si>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</si>
  <si>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</si>
  <si>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</si>
  <si>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</si>
  <si>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</si>
  <si>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</si>
  <si>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</si>
  <si>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</si>
  <si>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</si>
  <si>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</si>
  <si>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</si>
  <si>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</si>
  <si>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</si>
  <si>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</si>
  <si>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</si>
  <si>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</si>
  <si>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</si>
  <si>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</si>
  <si>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</si>
  <si>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</si>
  <si>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</si>
  <si>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</si>
  <si>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</si>
  <si>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</si>
  <si>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</si>
  <si>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</si>
  <si>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</si>
  <si>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</si>
  <si>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</si>
  <si>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</si>
  <si>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</si>
  <si>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</si>
  <si>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</si>
  <si>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</si>
  <si>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</si>
  <si>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</si>
  <si>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</si>
  <si>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</si>
  <si>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</si>
  <si>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</si>
  <si>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</si>
  <si>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</si>
  <si>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</si>
  <si>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</si>
  <si>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</si>
  <si>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</si>
  <si>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</si>
  <si>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</si>
  <si>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</si>
  <si>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</si>
  <si>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</si>
  <si>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</si>
  <si>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</si>
  <si>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</si>
  <si>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</si>
  <si>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</si>
  <si>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</si>
  <si>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</si>
  <si>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</si>
  <si>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</si>
  <si>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</si>
  <si>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</si>
  <si>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</si>
  <si>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</si>
  <si>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</si>
  <si>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</si>
  <si>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</si>
  <si>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</si>
  <si>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</si>
  <si>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</si>
  <si>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</si>
  <si>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</si>
  <si>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</si>
  <si>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</si>
  <si>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</si>
  <si>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</si>
  <si>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</si>
  <si>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</si>
  <si>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</si>
  <si>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</si>
  <si>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</si>
  <si>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</si>
  <si>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</si>
  <si>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</si>
  <si>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</si>
  <si>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</si>
  <si>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</si>
  <si>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</si>
  <si>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</si>
  <si>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</si>
  <si>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</si>
  <si>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</si>
  <si>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</si>
  <si>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</si>
  <si>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</si>
  <si>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</si>
  <si>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</si>
  <si>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</si>
  <si>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</si>
  <si>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</si>
  <si>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</si>
  <si>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</si>
  <si>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</si>
  <si>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</si>
  <si>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</si>
  <si>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</si>
  <si>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</si>
  <si>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</si>
  <si>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</si>
  <si>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</si>
  <si>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</si>
  <si>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</si>
  <si>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</si>
  <si>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</si>
  <si>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</si>
  <si>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</si>
  <si>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</si>
  <si>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</si>
  <si>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</si>
  <si>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</si>
  <si>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</si>
  <si>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</si>
  <si>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</si>
  <si>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</si>
  <si>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</si>
  <si>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</si>
  <si>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</si>
  <si>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</si>
  <si>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</si>
  <si>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</si>
  <si>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</si>
  <si>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</si>
  <si>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</si>
  <si>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</si>
  <si>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</si>
  <si>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</si>
  <si>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</si>
  <si>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</si>
  <si>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</si>
  <si>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</si>
  <si>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</si>
  <si>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</si>
  <si>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</si>
  <si>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</si>
  <si>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</si>
  <si>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</si>
  <si>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</si>
  <si>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</si>
  <si>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</si>
  <si>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</si>
  <si>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</si>
  <si>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</si>
  <si>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</si>
  <si>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</si>
  <si>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</si>
  <si>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</si>
  <si>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</si>
  <si>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</si>
  <si>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</si>
  <si>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</si>
  <si>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</si>
  <si>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</si>
  <si>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</si>
  <si>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</si>
  <si>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</si>
  <si>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</si>
  <si>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</si>
  <si>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</si>
  <si>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</si>
  <si>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</si>
  <si>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</si>
  <si>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</si>
  <si>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</si>
  <si>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</si>
  <si>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</si>
  <si>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</si>
  <si>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</si>
  <si>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</si>
  <si>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</si>
  <si>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</si>
  <si>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</si>
  <si>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</si>
  <si>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</si>
  <si>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</si>
  <si>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</si>
  <si>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</si>
  <si>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</si>
  <si>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</si>
  <si>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</si>
  <si>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</si>
  <si>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</si>
  <si>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</si>
  <si>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</si>
  <si>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</si>
  <si>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</si>
  <si>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</si>
  <si>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</si>
  <si>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</si>
  <si>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</si>
  <si>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</si>
  <si>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</si>
  <si>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</si>
  <si>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</si>
  <si>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</si>
  <si>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</si>
  <si>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</si>
  <si>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</si>
  <si>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</si>
  <si>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</si>
  <si>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</si>
  <si>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</si>
  <si>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</si>
  <si>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</si>
  <si>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</si>
  <si>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</si>
  <si>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</si>
  <si>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</si>
  <si>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</si>
  <si>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</si>
  <si>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</si>
  <si>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</si>
  <si>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</si>
  <si>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</si>
  <si>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</si>
  <si>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</si>
  <si>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</si>
  <si>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</si>
  <si>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</si>
  <si>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</si>
  <si>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</si>
  <si>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</si>
  <si>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</si>
  <si>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</si>
  <si>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</si>
  <si>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</si>
  <si>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</si>
  <si>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</si>
  <si>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</si>
  <si>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</si>
  <si>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</si>
  <si>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</si>
  <si>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</si>
  <si>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</si>
  <si>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</si>
  <si>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</si>
  <si>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</si>
  <si>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</si>
  <si>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</si>
  <si>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</si>
  <si>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</si>
  <si>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</si>
  <si>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</si>
  <si>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</si>
  <si>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</si>
  <si>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</si>
  <si>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</si>
  <si>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</si>
  <si>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</si>
  <si>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</si>
  <si>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</si>
  <si>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</si>
  <si>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</si>
  <si>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</si>
  <si>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</si>
  <si>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</si>
  <si>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</si>
  <si>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</si>
  <si>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</si>
  <si>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</si>
  <si>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</si>
  <si>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</si>
  <si>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</si>
  <si>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</si>
  <si>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</si>
  <si>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</si>
  <si>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</si>
  <si>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</si>
  <si>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</si>
  <si>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</si>
  <si>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</si>
  <si>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</si>
  <si>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</si>
  <si>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</si>
  <si>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</si>
  <si>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</si>
  <si>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</si>
  <si>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</si>
  <si>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</si>
  <si>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</si>
  <si>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</si>
  <si>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</si>
  <si>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</si>
  <si>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</si>
  <si>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</si>
  <si>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</si>
  <si>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</si>
  <si>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</si>
  <si>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</si>
  <si>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</si>
  <si>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</si>
  <si>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</si>
  <si>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</si>
  <si>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</si>
  <si>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</si>
  <si>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</si>
  <si>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</si>
  <si>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</si>
  <si>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</si>
  <si>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</si>
  <si>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</si>
  <si>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</si>
  <si>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</si>
  <si>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</si>
  <si>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</si>
  <si>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</si>
  <si>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</si>
  <si>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</si>
  <si>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</si>
  <si>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</si>
  <si>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</si>
  <si>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</si>
  <si>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</si>
  <si>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</si>
  <si>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</si>
  <si>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</si>
  <si>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</si>
  <si>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</si>
  <si>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</si>
  <si>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</si>
  <si>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</si>
  <si>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</si>
  <si>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</si>
  <si>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</si>
  <si>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</si>
  <si>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</si>
  <si>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</si>
  <si>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</si>
  <si>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</si>
  <si>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</si>
  <si>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</si>
  <si>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</si>
  <si>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</si>
  <si>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</si>
  <si>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</si>
  <si>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</si>
  <si>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</si>
  <si>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</si>
  <si>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</si>
  <si>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</si>
  <si>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</si>
  <si>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</si>
  <si>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</si>
  <si>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</si>
  <si>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</si>
  <si>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</si>
  <si>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</si>
  <si>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</si>
  <si>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</si>
  <si>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</si>
  <si>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</si>
  <si>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</si>
  <si>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</si>
  <si>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</si>
  <si>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</si>
  <si>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</si>
  <si>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</si>
  <si>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</si>
  <si>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</si>
  <si>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</si>
  <si>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</si>
  <si>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</si>
  <si>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</si>
  <si>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</si>
  <si>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</si>
  <si>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</si>
  <si>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</si>
  <si>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</si>
  <si>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</si>
  <si>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</si>
  <si>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</si>
  <si>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</si>
  <si>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</si>
  <si>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</si>
  <si>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</si>
  <si>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</si>
  <si>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</si>
  <si>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</si>
  <si>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</si>
  <si>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</si>
  <si>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</si>
  <si>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</si>
  <si>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</si>
  <si>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</si>
  <si>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</si>
  <si>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</si>
  <si>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</si>
  <si>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</si>
  <si>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</si>
  <si>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</si>
  <si>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</si>
  <si>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</si>
  <si>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</si>
  <si>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</si>
  <si>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</si>
  <si>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</si>
  <si>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</si>
  <si>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</si>
  <si>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</si>
  <si>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</si>
  <si>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</si>
  <si>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</si>
  <si>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</si>
  <si>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</si>
  <si>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</si>
  <si>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</si>
  <si>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</si>
  <si>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</si>
  <si>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</si>
  <si>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</si>
  <si>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</si>
  <si>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</si>
  <si>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</si>
  <si>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</si>
  <si>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</si>
  <si>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</si>
  <si>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</si>
  <si>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</si>
  <si>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</si>
  <si>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</si>
  <si>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</si>
  <si>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</si>
  <si>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</si>
  <si>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</si>
  <si>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</si>
  <si>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</si>
  <si>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</si>
  <si>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</si>
  <si>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</si>
  <si>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</si>
  <si>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</si>
  <si>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</si>
  <si>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</si>
  <si>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</si>
  <si>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</si>
  <si>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</si>
  <si>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</si>
  <si>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</si>
  <si>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</si>
  <si>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</si>
  <si>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</si>
  <si>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</si>
  <si>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</si>
  <si>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</si>
  <si>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</si>
  <si>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</si>
  <si>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</si>
  <si>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</si>
  <si>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</si>
  <si>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</si>
  <si>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</si>
  <si>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</si>
  <si>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</si>
  <si>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</si>
  <si>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</si>
  <si>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</si>
  <si>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</si>
  <si>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</si>
  <si>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</si>
  <si>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</si>
  <si>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</si>
  <si>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</si>
  <si>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</si>
  <si>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</si>
  <si>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</si>
  <si>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</si>
  <si>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</si>
  <si>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</si>
  <si>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</si>
  <si>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</si>
  <si>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</si>
  <si>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</si>
  <si>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</si>
  <si>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</si>
  <si>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</si>
  <si>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</si>
  <si>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</si>
  <si>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</si>
  <si>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</si>
  <si>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</si>
  <si>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</si>
  <si>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</si>
  <si>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</si>
  <si>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</si>
  <si>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</si>
  <si>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</si>
  <si>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</si>
  <si>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</si>
  <si>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</si>
  <si>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</si>
  <si>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</si>
  <si>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</si>
  <si>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</si>
  <si>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</si>
  <si>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</si>
  <si>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</si>
  <si>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</si>
  <si>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</si>
  <si>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</si>
  <si>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</si>
  <si>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</si>
  <si>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</si>
  <si>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</si>
  <si>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</si>
  <si>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</si>
  <si>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</si>
  <si>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</si>
  <si>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</si>
  <si>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</si>
  <si>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</si>
  <si>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</si>
  <si>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</si>
  <si>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</si>
  <si>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</si>
  <si>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</si>
  <si>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</si>
  <si>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</si>
  <si>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</si>
  <si>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</si>
  <si>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</si>
  <si>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</si>
  <si>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</si>
  <si>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</si>
  <si>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</si>
  <si>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</si>
  <si>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</si>
  <si>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</si>
  <si>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</si>
  <si>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</si>
  <si>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</si>
  <si>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</si>
  <si>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</si>
  <si>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</si>
  <si>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</si>
  <si>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</si>
  <si>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</si>
  <si>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</si>
  <si>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</si>
  <si>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</si>
  <si>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</si>
  <si>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</si>
  <si>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</si>
  <si>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</si>
  <si>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</si>
  <si>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</si>
  <si>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</si>
  <si>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</si>
  <si>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</si>
  <si>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</si>
  <si>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</si>
  <si>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</si>
  <si>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</si>
  <si>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</si>
  <si>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</si>
  <si>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</si>
  <si>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</si>
  <si>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</si>
  <si>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</si>
  <si>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</si>
  <si>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</si>
  <si>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</si>
  <si>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</si>
  <si>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</si>
  <si>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</si>
  <si>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</si>
  <si>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</si>
  <si>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</si>
  <si>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</si>
  <si>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</si>
  <si>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</si>
  <si>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</si>
  <si>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</si>
  <si>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</si>
  <si>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</si>
  <si>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</si>
  <si>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</si>
  <si>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</si>
  <si>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</si>
  <si>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</si>
  <si>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</si>
  <si>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</si>
  <si>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</si>
  <si>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</si>
  <si>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</si>
  <si>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</si>
  <si>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</si>
  <si>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</si>
  <si>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</si>
  <si>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</si>
  <si>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</si>
  <si>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</si>
  <si>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</si>
  <si>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</si>
  <si>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</si>
  <si>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</si>
  <si>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</si>
  <si>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</si>
  <si>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</si>
  <si>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</si>
  <si>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</si>
  <si>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</si>
  <si>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</si>
  <si>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</si>
  <si>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</si>
  <si>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</si>
  <si>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</si>
  <si>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</si>
  <si>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</si>
  <si>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</si>
  <si>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</si>
  <si>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</si>
  <si>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</si>
  <si>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</si>
  <si>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</si>
  <si>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</si>
  <si>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</si>
  <si>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</si>
  <si>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</si>
  <si>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</si>
  <si>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</si>
  <si>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</si>
  <si>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</si>
  <si>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</si>
  <si>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</si>
  <si>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</si>
  <si>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</si>
  <si>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</si>
  <si>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</si>
  <si>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</si>
  <si>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</si>
  <si>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</si>
  <si>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</si>
  <si>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</si>
  <si>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</si>
  <si>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</si>
  <si>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</si>
  <si>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</si>
  <si>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</si>
  <si>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</si>
  <si>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</si>
  <si>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</si>
  <si>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</si>
  <si>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</si>
  <si>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</si>
  <si>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</si>
  <si>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</si>
  <si>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</si>
  <si>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</si>
  <si>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</si>
  <si>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</si>
  <si>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</si>
  <si>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</si>
  <si>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</si>
  <si>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</si>
  <si>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</si>
  <si>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</si>
  <si>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</si>
  <si>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</si>
  <si>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</si>
  <si>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</si>
  <si>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</si>
  <si>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</si>
  <si>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</si>
  <si>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</si>
  <si>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</si>
  <si>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</si>
  <si>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</si>
  <si>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</si>
  <si>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</si>
  <si>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</si>
  <si>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</si>
  <si>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</si>
  <si>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</si>
  <si>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</si>
  <si>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</si>
  <si>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</si>
  <si>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</si>
  <si>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</si>
  <si>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</si>
  <si>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</si>
  <si>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</si>
  <si>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</si>
  <si>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</si>
  <si>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</si>
  <si>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</si>
  <si>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</si>
  <si>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</si>
  <si>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</si>
  <si>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</si>
  <si>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</si>
  <si>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</si>
  <si>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</si>
  <si>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</si>
  <si>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</si>
  <si>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</si>
  <si>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</si>
  <si>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</si>
  <si>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</si>
  <si>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</si>
  <si>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</si>
  <si>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</si>
  <si>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</si>
  <si>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</si>
  <si>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</si>
  <si>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</si>
  <si>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</si>
  <si>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</si>
  <si>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</si>
  <si>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</si>
  <si>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</si>
  <si>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</si>
  <si>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</si>
  <si>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</si>
  <si>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</si>
  <si>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</si>
  <si>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</si>
  <si>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</si>
  <si>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</si>
  <si>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</si>
  <si>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</si>
  <si>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</si>
  <si>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</si>
  <si>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</si>
  <si>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</si>
  <si>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</si>
  <si>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</si>
  <si>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</si>
  <si>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</si>
  <si>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</si>
  <si>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</si>
  <si>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</si>
  <si>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</si>
  <si>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</si>
  <si>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</si>
  <si>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</si>
  <si>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</si>
  <si>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</si>
  <si>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</si>
  <si>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</si>
  <si>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</si>
  <si>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</si>
  <si>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</si>
  <si>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</si>
  <si>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</si>
  <si>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</si>
  <si>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</si>
  <si>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</si>
  <si>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</si>
  <si>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</si>
  <si>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</si>
  <si>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</si>
  <si>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</si>
  <si>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</si>
  <si>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</si>
  <si>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</si>
  <si>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</si>
  <si>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</si>
  <si>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</si>
  <si>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</si>
  <si>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</si>
  <si>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</si>
  <si>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</si>
  <si>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</si>
  <si>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</si>
  <si>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</si>
  <si>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</si>
  <si>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</si>
  <si>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</si>
  <si>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</si>
  <si>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</si>
  <si>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</si>
  <si>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</si>
  <si>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</si>
  <si>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</si>
  <si>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</si>
  <si>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</si>
  <si>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</si>
  <si>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</si>
  <si>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</si>
  <si>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</si>
  <si>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</si>
  <si>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</si>
  <si>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</si>
  <si>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</si>
  <si>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</si>
  <si>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</si>
  <si>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</si>
  <si>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</si>
  <si>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</si>
  <si>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</si>
  <si>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</si>
  <si>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</si>
  <si>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</si>
  <si>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</si>
  <si>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</si>
  <si>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</si>
  <si>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</si>
  <si>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</si>
  <si>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</si>
  <si>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</si>
  <si>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</si>
  <si>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</si>
  <si>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</si>
  <si>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</si>
  <si>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</si>
  <si>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</si>
  <si>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</si>
  <si>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</si>
  <si>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</si>
  <si>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</si>
  <si>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</si>
  <si>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</si>
  <si>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</si>
  <si>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</si>
  <si>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</si>
  <si>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</si>
  <si>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</si>
  <si>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</si>
  <si>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</si>
  <si>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</si>
  <si>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</si>
  <si>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</si>
  <si>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</si>
  <si>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</si>
  <si>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</si>
  <si>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</si>
  <si>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</si>
  <si>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</si>
  <si>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</si>
  <si>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</si>
  <si>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</si>
  <si>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</si>
  <si>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</si>
  <si>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</si>
  <si>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</si>
  <si>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</si>
  <si>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</si>
  <si>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</si>
  <si>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</si>
  <si>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</si>
  <si>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</si>
  <si>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</si>
  <si>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</si>
  <si>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</si>
  <si>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</si>
  <si>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</si>
  <si>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</si>
  <si>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</si>
  <si>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</si>
  <si>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</si>
  <si>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</si>
  <si>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</si>
  <si>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</si>
  <si>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</si>
  <si>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</si>
  <si>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</si>
  <si>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</si>
  <si>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</si>
  <si>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</si>
  <si>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</si>
  <si>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</si>
  <si>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</si>
  <si>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</si>
  <si>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</si>
  <si>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</si>
  <si>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</si>
  <si>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</si>
  <si>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</si>
  <si>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</si>
  <si>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</si>
  <si>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</si>
  <si>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</si>
  <si>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</si>
  <si>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</si>
  <si>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</si>
  <si>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</si>
  <si>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</si>
  <si>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</si>
  <si>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</si>
  <si>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</si>
  <si>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</si>
  <si>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</si>
  <si>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</si>
  <si>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</si>
  <si>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</si>
  <si>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</si>
  <si>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</si>
  <si>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</si>
  <si>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</si>
  <si>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</si>
  <si>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</si>
  <si>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</si>
  <si>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</si>
  <si>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</si>
  <si>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</si>
  <si>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</si>
  <si>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</si>
  <si>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</si>
  <si>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</si>
  <si>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</si>
  <si>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</si>
  <si>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</si>
  <si>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</si>
  <si>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</si>
  <si>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</si>
  <si>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</si>
  <si>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</si>
  <si>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</si>
  <si>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</si>
  <si>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</si>
  <si>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</si>
  <si>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</si>
  <si>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</si>
  <si>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</si>
  <si>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</si>
  <si>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</si>
  <si>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</si>
  <si>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</si>
  <si>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</si>
  <si>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</si>
  <si>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</si>
  <si>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</si>
  <si>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</si>
  <si>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</si>
  <si>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</si>
  <si>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</si>
  <si>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</si>
  <si>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</si>
  <si>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</si>
  <si>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</si>
  <si>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</si>
  <si>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</si>
  <si>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</si>
  <si>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</si>
  <si>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</si>
  <si>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</si>
  <si>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</si>
  <si>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</si>
  <si>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</si>
  <si>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</si>
  <si>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</si>
  <si>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</si>
  <si>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</si>
  <si>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</si>
  <si>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</si>
  <si>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</si>
  <si>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</si>
  <si>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</si>
  <si>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</si>
  <si>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</si>
  <si>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</si>
  <si>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</si>
  <si>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</si>
  <si>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</si>
  <si>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</si>
  <si>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</si>
  <si>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</si>
  <si>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</si>
  <si>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</si>
  <si>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</si>
  <si>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</si>
  <si>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</si>
  <si>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</si>
  <si>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</si>
  <si>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</si>
  <si>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</si>
  <si>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</si>
  <si>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</si>
  <si>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</si>
  <si>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</si>
  <si>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</si>
  <si>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</si>
  <si>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</si>
  <si>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</si>
  <si>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</si>
  <si>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</si>
  <si>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</si>
  <si>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</si>
  <si>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</si>
  <si>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</si>
  <si>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</si>
  <si>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</si>
  <si>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</si>
  <si>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</si>
  <si>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</si>
  <si>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</si>
  <si>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</si>
  <si>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</si>
  <si>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</si>
  <si>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</si>
  <si>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</si>
  <si>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</si>
  <si>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</si>
  <si>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</si>
  <si>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</si>
  <si>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</si>
  <si>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</si>
  <si>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</si>
  <si>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</si>
  <si>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</si>
  <si>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</si>
  <si>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</si>
  <si>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</si>
  <si>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</si>
  <si>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</si>
  <si>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</si>
  <si>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</si>
  <si>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</si>
  <si>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</si>
  <si>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</si>
  <si>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</si>
  <si>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</si>
  <si>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</si>
  <si>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</si>
  <si>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</si>
  <si>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</si>
  <si>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</si>
  <si>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</si>
  <si>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</si>
  <si>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</si>
  <si>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</si>
  <si>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</si>
  <si>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</si>
  <si>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</si>
  <si>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</si>
  <si>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</si>
  <si>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</si>
  <si>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</si>
  <si>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</si>
  <si>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</si>
  <si>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</si>
  <si>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</si>
  <si>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</si>
  <si>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</si>
  <si>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</si>
  <si>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</si>
  <si>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</si>
  <si>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</si>
  <si>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</si>
  <si>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</si>
  <si>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</si>
  <si>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</si>
  <si>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</si>
  <si>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</si>
  <si>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</si>
  <si>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</si>
  <si>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</si>
  <si>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</si>
  <si>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</si>
  <si>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</si>
  <si>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</si>
  <si>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</si>
  <si>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</si>
  <si>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</si>
  <si>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</si>
  <si>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</si>
  <si>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</si>
  <si>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</si>
  <si>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</si>
  <si>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</si>
  <si>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</si>
  <si>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</si>
  <si>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</si>
  <si>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</si>
  <si>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</si>
  <si>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</si>
  <si>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</si>
  <si>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</si>
  <si>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</si>
  <si>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</si>
  <si>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</si>
  <si>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</si>
  <si>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</si>
  <si>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</si>
  <si>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</si>
  <si>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</si>
  <si>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</si>
  <si>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</si>
  <si>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</si>
  <si>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</si>
  <si>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</si>
  <si>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</si>
  <si>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</si>
  <si>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</si>
  <si>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</si>
  <si>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</si>
  <si>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</si>
  <si>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</si>
  <si>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</si>
  <si>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</si>
  <si>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</si>
  <si>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</si>
  <si>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</si>
  <si>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</si>
  <si>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</si>
  <si>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</si>
  <si>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</si>
  <si>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</si>
  <si>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</si>
  <si>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</si>
  <si>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</si>
  <si>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</si>
  <si>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</si>
  <si>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</si>
  <si>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</si>
  <si>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</si>
  <si>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</si>
  <si>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</si>
  <si>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</si>
  <si>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</si>
  <si>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</si>
  <si>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</si>
  <si>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</si>
  <si>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</si>
  <si>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</si>
  <si>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</si>
  <si>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</si>
  <si>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</si>
  <si>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</si>
  <si>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</si>
  <si>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</si>
  <si>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</si>
  <si>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</si>
  <si>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</si>
  <si>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</si>
  <si>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</si>
  <si>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</si>
  <si>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</si>
  <si>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</si>
  <si>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</si>
  <si>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</si>
  <si>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</si>
  <si>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</si>
  <si>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</si>
  <si>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</si>
  <si>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</si>
  <si>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</si>
  <si>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</si>
  <si>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</si>
  <si>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</si>
  <si>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</si>
  <si>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</si>
  <si>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</si>
  <si>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</si>
  <si>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</si>
  <si>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</si>
  <si>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</si>
  <si>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</si>
  <si>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</si>
  <si>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</si>
  <si>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</si>
  <si>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</si>
  <si>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</si>
  <si>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</si>
  <si>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</si>
  <si>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</si>
  <si>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</si>
  <si>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</si>
  <si>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</si>
  <si>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</si>
  <si>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</si>
  <si>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</si>
  <si>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</si>
  <si>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</si>
  <si>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</si>
  <si>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</si>
  <si>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</si>
  <si>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</si>
  <si>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</si>
  <si>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</si>
  <si>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</si>
  <si>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</si>
  <si>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</si>
  <si>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</si>
  <si>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</si>
  <si>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</si>
  <si>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</si>
  <si>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</si>
  <si>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</si>
  <si>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</si>
  <si>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</si>
  <si>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</si>
  <si>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</si>
  <si>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</si>
  <si>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</si>
  <si>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</si>
  <si>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</si>
  <si>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</si>
  <si>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</si>
  <si>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</si>
  <si>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</si>
  <si>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</si>
  <si>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</si>
  <si>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</si>
  <si>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</si>
  <si>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</si>
  <si>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</si>
  <si>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</si>
  <si>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</si>
  <si>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</si>
  <si>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</si>
  <si>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</si>
  <si>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</si>
  <si>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</si>
  <si>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</si>
  <si>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</si>
  <si>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</si>
  <si>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</si>
  <si>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</si>
  <si>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</si>
  <si>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</si>
  <si>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</si>
  <si>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</si>
  <si>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</si>
  <si>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</si>
  <si>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</si>
  <si>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</si>
  <si>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</si>
  <si>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</si>
  <si>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</si>
  <si>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</si>
  <si>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</si>
  <si>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</si>
  <si>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</si>
  <si>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</si>
  <si>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</si>
  <si>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</si>
  <si>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</si>
  <si>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</si>
  <si>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</si>
  <si>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</si>
  <si>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</si>
  <si>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</si>
  <si>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</si>
  <si>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</si>
  <si>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</si>
  <si>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</si>
  <si>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</si>
  <si>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</si>
  <si>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</si>
  <si>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</si>
  <si>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</si>
  <si>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</si>
  <si>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</si>
  <si>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</si>
  <si>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</si>
  <si>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</si>
  <si>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</si>
  <si>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</si>
  <si>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</si>
  <si>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</si>
  <si>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</si>
  <si>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</si>
  <si>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</si>
  <si>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</si>
  <si>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</si>
  <si>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</si>
  <si>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</si>
  <si>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</si>
  <si>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</si>
  <si>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</si>
  <si>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</si>
  <si>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</si>
  <si>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</si>
  <si>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</si>
  <si>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</si>
  <si>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</si>
  <si>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</si>
  <si>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</si>
  <si>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</si>
  <si>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</si>
  <si>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</si>
  <si>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</si>
  <si>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</si>
  <si>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</si>
  <si>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</si>
  <si>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</si>
  <si>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</si>
  <si>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</si>
  <si>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</si>
  <si>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</si>
  <si>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</si>
  <si>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</si>
  <si>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</si>
  <si>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</si>
  <si>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</si>
  <si>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</si>
  <si>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</si>
  <si>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</si>
  <si>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</si>
  <si>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</si>
  <si>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</si>
  <si>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</si>
  <si>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</si>
  <si>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</si>
  <si>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</si>
  <si>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</si>
  <si>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</si>
  <si>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</si>
  <si>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</si>
  <si>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</si>
  <si>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</si>
  <si>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</si>
  <si>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</si>
  <si>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</si>
  <si>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</si>
  <si>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</si>
  <si>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</si>
  <si>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</si>
  <si>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</si>
  <si>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</si>
  <si>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</si>
  <si>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</si>
  <si>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</si>
  <si>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</si>
  <si>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</si>
  <si>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</si>
  <si>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</si>
  <si>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</si>
  <si>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</si>
  <si>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</si>
  <si>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</si>
  <si>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</si>
  <si>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</si>
  <si>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</si>
  <si>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</si>
  <si>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</si>
  <si>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</si>
  <si>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</si>
  <si>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</si>
  <si>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</si>
  <si>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</si>
  <si>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</si>
  <si>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</si>
  <si>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</si>
  <si>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</si>
  <si>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</si>
  <si>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</si>
  <si>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</si>
  <si>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</si>
  <si>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</si>
  <si>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</si>
  <si>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</si>
  <si>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</si>
  <si>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</si>
  <si>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</si>
  <si>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</si>
  <si>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</si>
  <si>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</si>
  <si>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</si>
  <si>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</si>
  <si>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</si>
  <si>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</si>
  <si>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</si>
  <si>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</si>
  <si>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</si>
  <si>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</si>
  <si>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</si>
  <si>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</si>
  <si>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</si>
  <si>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</si>
  <si>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</si>
  <si>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</si>
  <si>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</si>
  <si>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</si>
  <si>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</si>
  <si>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</si>
  <si>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</si>
  <si>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</si>
  <si>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</si>
  <si>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</si>
  <si>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</si>
  <si>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</si>
  <si>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</si>
  <si>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</si>
  <si>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</si>
  <si>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</si>
  <si>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</si>
  <si>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</si>
  <si>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</si>
  <si>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</si>
  <si>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</si>
  <si>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</si>
  <si>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</si>
  <si>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</si>
  <si>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</si>
  <si>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</si>
  <si>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</si>
  <si>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</si>
  <si>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</si>
  <si>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</si>
  <si>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</si>
  <si>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</si>
  <si>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</si>
  <si>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</si>
  <si>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</si>
  <si>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</si>
  <si>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</si>
  <si>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</si>
  <si>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</si>
  <si>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</si>
  <si>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</si>
  <si>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</si>
  <si>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</si>
  <si>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</si>
  <si>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</si>
  <si>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</si>
  <si>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</si>
  <si>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</si>
  <si>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</si>
  <si>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</si>
  <si>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</si>
  <si>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</si>
  <si>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</si>
  <si>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</si>
  <si>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</si>
  <si>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</si>
  <si>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</si>
  <si>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</si>
  <si>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</si>
  <si>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</si>
  <si>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</si>
  <si>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</si>
  <si>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</si>
  <si>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</si>
  <si>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</si>
  <si>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</si>
  <si>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</si>
  <si>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</si>
  <si>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</si>
  <si>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</si>
  <si>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</si>
  <si>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</si>
  <si>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</si>
  <si>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</si>
  <si>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</si>
  <si>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</si>
  <si>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</si>
  <si>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</si>
  <si>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</si>
  <si>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</si>
  <si>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</si>
  <si>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</si>
  <si>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</si>
  <si>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</si>
  <si>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</si>
  <si>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</si>
  <si>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</si>
  <si>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</si>
  <si>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</si>
  <si>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</si>
  <si>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</si>
  <si>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</si>
  <si>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</si>
  <si>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</si>
  <si>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</si>
  <si>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</si>
  <si>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</si>
  <si>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</si>
  <si>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</si>
  <si>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</si>
  <si>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</si>
  <si>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</si>
  <si>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</si>
  <si>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</si>
  <si>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</si>
  <si>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</si>
  <si>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</si>
  <si>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</si>
  <si>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</si>
  <si>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</si>
  <si>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</si>
  <si>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</si>
  <si>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</si>
  <si>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</si>
  <si>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</si>
  <si>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</si>
  <si>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</si>
  <si>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</si>
  <si>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</si>
  <si>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</si>
  <si>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</si>
  <si>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</si>
  <si>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</si>
  <si>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</si>
  <si>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</si>
  <si>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</si>
  <si>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</si>
  <si>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</si>
  <si>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</si>
  <si>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</si>
  <si>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</si>
  <si>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</si>
  <si>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</si>
  <si>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</si>
  <si>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</si>
  <si>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</si>
  <si>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</si>
  <si>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</si>
  <si>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</si>
  <si>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</si>
  <si>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</si>
  <si>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</si>
  <si>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</si>
  <si>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</si>
  <si>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</si>
  <si>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</si>
  <si>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</si>
  <si>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</si>
  <si>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</si>
  <si>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</si>
  <si>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</si>
  <si>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</si>
  <si>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</si>
  <si>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</si>
  <si>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</si>
  <si>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</si>
  <si>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</si>
  <si>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</si>
  <si>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</si>
  <si>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</si>
  <si>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</si>
  <si>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</si>
  <si>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</si>
  <si>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</si>
  <si>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</si>
  <si>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</si>
  <si>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</si>
  <si>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</si>
  <si>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</si>
  <si>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</si>
  <si>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</si>
  <si>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</si>
  <si>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</si>
  <si>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</si>
  <si>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</si>
  <si>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</si>
  <si>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</si>
  <si>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</si>
  <si>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</si>
  <si>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</si>
  <si>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</si>
  <si>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</si>
  <si>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</si>
  <si>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</si>
  <si>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</si>
  <si>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</si>
  <si>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</si>
  <si>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</si>
  <si>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</si>
  <si>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</si>
  <si>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</si>
  <si>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</si>
  <si>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</si>
  <si>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</si>
  <si>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</si>
  <si>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</si>
  <si>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</si>
  <si>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</si>
  <si>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</si>
  <si>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</si>
  <si>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</si>
  <si>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</si>
  <si>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</si>
  <si>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</si>
  <si>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</si>
  <si>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</si>
  <si>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</si>
  <si>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</si>
  <si>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</si>
  <si>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</si>
  <si>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</si>
  <si>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</si>
  <si>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</si>
  <si>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</si>
  <si>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</si>
  <si>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</si>
  <si>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</si>
  <si>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</si>
  <si>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</si>
  <si>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</si>
  <si>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</si>
  <si>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</si>
  <si>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</si>
  <si>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</si>
  <si>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</si>
  <si>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</si>
  <si>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</si>
  <si>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</si>
  <si>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</si>
  <si>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</si>
  <si>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</si>
  <si>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</si>
  <si>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</si>
  <si>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</si>
  <si>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</si>
  <si>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</si>
  <si>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</si>
  <si>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</si>
  <si>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</si>
  <si>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</si>
  <si>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</si>
  <si>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</si>
  <si>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</si>
  <si>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</si>
  <si>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</si>
  <si>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</si>
  <si>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</si>
  <si>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</si>
  <si>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</si>
  <si>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</si>
  <si>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</si>
  <si>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</si>
  <si>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</si>
  <si>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</si>
  <si>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</si>
  <si>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</si>
  <si>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</si>
  <si>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</si>
  <si>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</si>
  <si>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</si>
  <si>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</si>
  <si>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</si>
  <si>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</si>
  <si>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</si>
  <si>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</si>
  <si>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</si>
  <si>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</si>
  <si>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</si>
  <si>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</si>
  <si>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</si>
  <si>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</si>
  <si>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</si>
  <si>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</si>
  <si>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</si>
  <si>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</si>
  <si>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</si>
  <si>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</si>
  <si>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</si>
  <si>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</si>
  <si>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</si>
  <si>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</si>
  <si>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</si>
  <si>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</si>
  <si>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</si>
  <si>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</si>
  <si>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</si>
  <si>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</si>
  <si>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</si>
  <si>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</si>
  <si>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</si>
  <si>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</si>
  <si>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</si>
  <si>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</si>
  <si>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</si>
  <si>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</si>
  <si>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</si>
  <si>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</si>
  <si>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</si>
  <si>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</si>
  <si>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</si>
  <si>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</si>
  <si>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</si>
  <si>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</si>
  <si>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</si>
  <si>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</si>
  <si>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</si>
  <si>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</si>
  <si>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</si>
  <si>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</si>
  <si>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</si>
  <si>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</si>
  <si>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</si>
  <si>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</si>
  <si>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</si>
  <si>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</si>
  <si>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</si>
  <si>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</si>
  <si>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</si>
  <si>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</si>
  <si>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</si>
  <si>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</si>
  <si>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</si>
  <si>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</si>
  <si>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</si>
  <si>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</si>
  <si>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</si>
  <si>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</si>
  <si>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</si>
  <si>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</si>
  <si>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</si>
  <si>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</si>
  <si>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</si>
  <si>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</si>
  <si>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</si>
  <si>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</si>
  <si>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</si>
  <si>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</si>
  <si>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</si>
  <si>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</si>
  <si>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</si>
  <si>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</si>
  <si>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</si>
  <si>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</si>
  <si>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</si>
  <si>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</si>
  <si>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</si>
  <si>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</si>
  <si>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</si>
  <si>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</si>
  <si>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</si>
  <si>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</si>
  <si>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</si>
  <si>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</si>
  <si>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</si>
  <si>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</si>
  <si>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</si>
  <si>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</si>
  <si>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</si>
  <si>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</si>
  <si>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</si>
  <si>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</si>
  <si>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</si>
  <si>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</si>
  <si>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</si>
  <si>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</si>
  <si>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</si>
  <si>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</si>
  <si>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</si>
  <si>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</si>
  <si>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</si>
  <si>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</si>
  <si>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</si>
  <si>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</si>
  <si>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</si>
  <si>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</si>
  <si>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</si>
  <si>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</si>
  <si>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</si>
  <si>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</si>
  <si>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</si>
  <si>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</si>
  <si>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</si>
  <si>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</si>
  <si>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</si>
  <si>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</si>
  <si>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</si>
  <si>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</si>
  <si>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</si>
  <si>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</si>
  <si>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</si>
  <si>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</si>
  <si>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</si>
  <si>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</si>
  <si>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</si>
  <si>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</si>
  <si>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</si>
  <si>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</si>
  <si>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</si>
  <si>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</si>
  <si>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</si>
  <si>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</si>
  <si>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</si>
  <si>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</si>
  <si>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</si>
  <si>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</si>
  <si>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</si>
  <si>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</si>
  <si>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</si>
  <si>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</si>
  <si>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</si>
  <si>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</si>
  <si>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</si>
  <si>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</si>
  <si>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</si>
  <si>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</si>
  <si>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</si>
  <si>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</si>
  <si>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</si>
  <si>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</si>
  <si>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</si>
  <si>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</si>
  <si>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</si>
  <si>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</si>
  <si>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</si>
  <si>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</si>
  <si>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</si>
  <si>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</si>
  <si>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</si>
  <si>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</si>
  <si>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</si>
  <si>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</si>
  <si>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</si>
  <si>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</si>
  <si>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</si>
  <si>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</si>
  <si>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</si>
  <si>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</si>
  <si>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</si>
  <si>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</si>
  <si>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</si>
  <si>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</si>
  <si>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</si>
  <si>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</si>
  <si>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</si>
  <si>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</si>
  <si>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</si>
  <si>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</si>
  <si>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</si>
  <si>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</si>
  <si>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</si>
  <si>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</si>
  <si>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</si>
  <si>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</si>
  <si>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</si>
  <si>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</si>
  <si>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</si>
  <si>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</si>
  <si>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</si>
  <si>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</si>
  <si>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</si>
  <si>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</si>
  <si>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</si>
  <si>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</si>
  <si>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</si>
  <si>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</si>
  <si>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</si>
  <si>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</si>
  <si>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</si>
  <si>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</si>
  <si>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</si>
  <si>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</si>
  <si>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</si>
  <si>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</si>
  <si>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</si>
  <si>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</si>
  <si>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</si>
  <si>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</si>
  <si>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</si>
  <si>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</si>
  <si>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</si>
  <si>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</si>
  <si>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</si>
  <si>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</si>
  <si>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</si>
  <si>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</si>
  <si>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</si>
  <si>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</si>
  <si>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</si>
  <si>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</si>
  <si>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</si>
  <si>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</si>
  <si>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</si>
  <si>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</si>
  <si>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</si>
  <si>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</si>
  <si>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</si>
  <si>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</si>
  <si>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</si>
  <si>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</si>
  <si>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</si>
  <si>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</si>
  <si>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</si>
  <si>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</si>
  <si>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</si>
  <si>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</si>
  <si>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</si>
  <si>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</si>
  <si>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</si>
  <si>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</si>
  <si>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</si>
  <si>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</si>
  <si>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</si>
  <si>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</si>
  <si>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</si>
  <si>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</si>
  <si>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</si>
  <si>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</si>
  <si>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</si>
  <si>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</si>
  <si>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</si>
  <si>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</si>
  <si>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</si>
  <si>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</si>
  <si>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</si>
  <si>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</si>
  <si>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</si>
  <si>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</si>
  <si>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</si>
  <si>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</si>
  <si>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</si>
  <si>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</si>
  <si>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</si>
  <si>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</si>
  <si>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</si>
  <si>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</si>
  <si>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</si>
  <si>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</si>
  <si>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</si>
  <si>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</si>
  <si>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</si>
  <si>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</si>
  <si>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</si>
  <si>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</si>
  <si>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</si>
  <si>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</si>
  <si>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</si>
  <si>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</si>
  <si>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</si>
  <si>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</si>
  <si>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</si>
  <si>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</si>
  <si>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</si>
  <si>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</si>
  <si>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</si>
  <si>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</si>
  <si>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</si>
  <si>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</si>
  <si>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</si>
  <si>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</si>
  <si>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</si>
  <si>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</si>
  <si>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</si>
  <si>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</si>
  <si>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</si>
  <si>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</si>
  <si>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</si>
  <si>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</si>
  <si>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</si>
  <si>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</si>
  <si>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</si>
  <si>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</si>
  <si>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</si>
  <si>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</si>
  <si>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</si>
  <si>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</si>
  <si>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</si>
  <si>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</si>
  <si>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</si>
  <si>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</si>
  <si>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</si>
  <si>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</si>
  <si>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</si>
  <si>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</si>
  <si>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</si>
  <si>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</si>
  <si>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</si>
  <si>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</si>
  <si>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</si>
  <si>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</si>
  <si>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</si>
  <si>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</si>
  <si>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</si>
  <si>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</si>
  <si>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</si>
  <si>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</si>
  <si>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</si>
  <si>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</si>
  <si>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</si>
  <si>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</si>
  <si>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</si>
  <si>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</si>
  <si>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</si>
  <si>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</si>
  <si>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</si>
  <si>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</si>
  <si>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</si>
  <si>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</si>
  <si>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</si>
  <si>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</si>
  <si>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</si>
  <si>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</si>
  <si>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</si>
  <si>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</si>
  <si>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</si>
  <si>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</si>
  <si>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</si>
  <si>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</si>
  <si>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</si>
  <si>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</si>
  <si>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</si>
  <si>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</si>
  <si>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</si>
  <si>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</si>
  <si>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</si>
  <si>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</si>
  <si>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</si>
  <si>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</si>
  <si>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</si>
  <si>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</si>
  <si>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</si>
  <si>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</si>
  <si>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</si>
  <si>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</si>
  <si>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</si>
  <si>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</si>
  <si>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</si>
  <si>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</si>
  <si>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</si>
  <si>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</si>
  <si>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</si>
  <si>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</si>
  <si>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</si>
  <si>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</si>
  <si>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</si>
  <si>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</si>
  <si>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</si>
  <si>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</si>
  <si>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</si>
  <si>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</si>
  <si>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</si>
  <si>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</si>
  <si>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</si>
  <si>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</si>
  <si>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</si>
  <si>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</si>
  <si>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</si>
  <si>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</si>
  <si>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</si>
  <si>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</si>
  <si>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</si>
  <si>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</si>
  <si>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</si>
  <si>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</si>
  <si>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</si>
  <si>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</si>
  <si>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</si>
  <si>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</si>
  <si>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</si>
  <si>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</si>
  <si>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</si>
  <si>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</si>
  <si>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</si>
  <si>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</si>
  <si>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</si>
  <si>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</si>
  <si>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</si>
  <si>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</si>
  <si>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</si>
  <si>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</si>
  <si>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</si>
  <si>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</si>
  <si>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</si>
  <si>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</si>
  <si>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</si>
  <si>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</si>
  <si>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</si>
  <si>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</si>
  <si>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</si>
  <si>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</si>
  <si>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</si>
  <si>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</si>
  <si>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</si>
  <si>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</si>
  <si>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</si>
  <si>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</si>
  <si>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</si>
  <si>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</si>
  <si>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</si>
  <si>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</si>
  <si>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</si>
  <si>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</si>
  <si>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</si>
  <si>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</si>
  <si>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</si>
  <si>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</si>
  <si>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</si>
  <si>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</si>
  <si>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</si>
  <si>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</si>
  <si>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</si>
  <si>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</si>
  <si>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</si>
  <si>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</si>
  <si>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</si>
  <si>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</si>
  <si>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</si>
  <si>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</si>
  <si>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</si>
  <si>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</si>
  <si>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</si>
  <si>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</si>
  <si>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</si>
  <si>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</si>
  <si>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</si>
  <si>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</si>
  <si>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</si>
  <si>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</si>
  <si>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</si>
  <si>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</si>
  <si>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</si>
  <si>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</si>
  <si>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</si>
  <si>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</si>
  <si>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</si>
  <si>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</si>
  <si>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</si>
  <si>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</si>
  <si>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</si>
  <si>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</si>
  <si>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</si>
  <si>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</si>
  <si>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</si>
  <si>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</si>
  <si>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</si>
  <si>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</si>
  <si>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</si>
  <si>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</si>
  <si>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</si>
  <si>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</si>
  <si>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</si>
  <si>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</si>
  <si>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</si>
  <si>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</si>
  <si>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</si>
  <si>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</si>
  <si>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</si>
  <si>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</si>
  <si>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</si>
  <si>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</si>
  <si>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</si>
  <si>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</si>
  <si>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</si>
  <si>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</si>
  <si>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</si>
  <si>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</si>
  <si>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</si>
  <si>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</si>
  <si>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</si>
  <si>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</si>
  <si>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</si>
  <si>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</si>
  <si>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</si>
  <si>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</si>
  <si>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</si>
  <si>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</si>
  <si>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</si>
  <si>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</si>
  <si>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</si>
  <si>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</si>
  <si>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</si>
  <si>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</si>
  <si>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</si>
  <si>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</si>
  <si>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</si>
  <si>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</si>
  <si>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</si>
  <si>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</si>
  <si>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</si>
  <si>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</si>
  <si>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</si>
  <si>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</si>
  <si>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</si>
  <si>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</si>
  <si>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</si>
  <si>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</si>
  <si>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</si>
  <si>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</si>
  <si>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</si>
  <si>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</si>
  <si>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</si>
  <si>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</si>
  <si>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</si>
  <si>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</si>
  <si>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</si>
  <si>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</si>
  <si>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</si>
  <si>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</si>
  <si>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</si>
  <si>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</si>
  <si>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</si>
  <si>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</si>
  <si>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</si>
  <si>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</si>
  <si>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</si>
  <si>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</si>
  <si>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</si>
  <si>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</si>
  <si>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</si>
  <si>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</si>
  <si>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</si>
  <si>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</si>
  <si>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</si>
  <si>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</si>
  <si>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</si>
  <si>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</si>
  <si>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</si>
  <si>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</si>
  <si>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</si>
  <si>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</si>
  <si>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</si>
  <si>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</si>
  <si>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</si>
  <si>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</si>
  <si>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</si>
  <si>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</si>
  <si>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</si>
  <si>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</si>
  <si>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</si>
  <si>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</si>
  <si>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</si>
  <si>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</si>
  <si>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</si>
  <si>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</si>
  <si>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</si>
  <si>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</si>
  <si>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</si>
  <si>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</si>
  <si>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</si>
  <si>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</si>
  <si>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</si>
  <si>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</si>
  <si>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</si>
  <si>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</si>
  <si>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</si>
  <si>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</si>
  <si>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</si>
  <si>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</si>
  <si>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</si>
  <si>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</si>
  <si>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</si>
  <si>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</si>
  <si>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</si>
  <si>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</si>
  <si>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</si>
  <si>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</si>
  <si>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</si>
  <si>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</si>
  <si>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</si>
  <si>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</si>
  <si>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</si>
  <si>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</si>
  <si>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</si>
  <si>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</si>
  <si>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</si>
  <si>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</si>
  <si>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</si>
  <si>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</si>
  <si>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</si>
  <si>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</si>
  <si>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</si>
  <si>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</si>
  <si>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</si>
  <si>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</si>
  <si>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</si>
  <si>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</si>
  <si>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</si>
  <si>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</si>
  <si>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</si>
  <si>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</si>
  <si>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</si>
  <si>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</si>
  <si>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</si>
  <si>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</si>
  <si>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</si>
  <si>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</si>
  <si>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</si>
  <si>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</si>
  <si>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</si>
  <si>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</si>
  <si>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</si>
  <si>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</si>
  <si>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</si>
  <si>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</si>
  <si>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</si>
  <si>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</si>
  <si>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</si>
  <si>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</si>
  <si>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</si>
  <si>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</si>
  <si>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</si>
  <si>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</si>
  <si>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</si>
  <si>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</si>
  <si>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</si>
  <si>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</si>
  <si>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</si>
  <si>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</si>
  <si>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</si>
  <si>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</si>
  <si>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</si>
  <si>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</si>
  <si>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</si>
  <si>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</si>
  <si>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</si>
  <si>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</si>
  <si>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</si>
  <si>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</si>
  <si>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</si>
  <si>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</si>
  <si>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</si>
  <si>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</si>
  <si>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</si>
  <si>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</si>
  <si>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</si>
  <si>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</si>
  <si>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</si>
  <si>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</si>
  <si>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</si>
  <si>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</si>
  <si>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</si>
  <si>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</si>
  <si>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</si>
  <si>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</si>
  <si>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</si>
  <si>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</si>
  <si>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</si>
  <si>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</si>
  <si>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</si>
  <si>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</si>
  <si>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</si>
  <si>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</si>
  <si>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</si>
  <si>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</si>
  <si>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</si>
  <si>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</si>
  <si>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</si>
  <si>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</si>
  <si>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</si>
  <si>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</si>
  <si>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</si>
  <si>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</si>
  <si>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</si>
  <si>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</si>
  <si>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</si>
  <si>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</si>
  <si>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</si>
  <si>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</si>
  <si>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</si>
  <si>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</si>
  <si>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</si>
  <si>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</si>
  <si>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</si>
  <si>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</si>
  <si>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</si>
  <si>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</si>
  <si>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</si>
  <si>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</si>
  <si>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</si>
  <si>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</si>
  <si>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</si>
  <si>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</si>
  <si>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</si>
  <si>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</si>
  <si>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</si>
  <si>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</si>
  <si>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</si>
  <si>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</si>
  <si>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</si>
  <si>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</si>
  <si>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</si>
  <si>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</si>
  <si>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</si>
  <si>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</si>
  <si>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</si>
  <si>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</si>
  <si>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</si>
  <si>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</si>
  <si>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</si>
  <si>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</si>
  <si>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</si>
  <si>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</si>
  <si>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</si>
  <si>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</si>
  <si>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</si>
  <si>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</si>
  <si>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</si>
  <si>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</si>
  <si>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</si>
  <si>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</si>
  <si>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</si>
  <si>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</si>
  <si>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</si>
  <si>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</si>
  <si>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</si>
  <si>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</si>
  <si>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</si>
  <si>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</si>
  <si>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</si>
  <si>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</si>
  <si>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</si>
  <si>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</si>
  <si>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</si>
  <si>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</si>
  <si>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</si>
  <si>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</si>
  <si>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</si>
  <si>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</si>
  <si>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</si>
  <si>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</si>
  <si>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</si>
  <si>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</si>
  <si>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</si>
  <si>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</si>
  <si>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</si>
  <si>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</si>
  <si>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</si>
  <si>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</si>
  <si>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</si>
  <si>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</si>
  <si>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</si>
  <si>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</si>
  <si>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</si>
  <si>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</si>
  <si>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</si>
  <si>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</si>
  <si>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</si>
  <si>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</si>
  <si>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</si>
  <si>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</si>
  <si>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</si>
  <si>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</si>
  <si>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</si>
  <si>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</si>
  <si>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</si>
  <si>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</si>
  <si>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</si>
  <si>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</si>
  <si>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</si>
  <si>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</si>
  <si>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</si>
  <si>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</si>
  <si>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</si>
  <si>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</si>
  <si>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</si>
  <si>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</si>
  <si>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</si>
  <si>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</si>
  <si>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</si>
  <si>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</si>
  <si>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</si>
  <si>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</si>
  <si>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</si>
  <si>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</si>
  <si>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</si>
  <si>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</si>
  <si>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</si>
  <si>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</si>
  <si>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</si>
  <si>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</si>
  <si>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</si>
  <si>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</si>
  <si>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</si>
  <si>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</si>
  <si>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</si>
  <si>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</si>
  <si>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</si>
  <si>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</si>
  <si>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</si>
  <si>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</si>
  <si>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</si>
  <si>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</si>
  <si>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</si>
  <si>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</si>
  <si>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</si>
  <si>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</si>
  <si>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</si>
  <si>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</si>
  <si>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</si>
  <si>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</si>
  <si>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</si>
  <si>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</si>
  <si>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</si>
  <si>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</si>
  <si>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</si>
  <si>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</si>
  <si>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</si>
  <si>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</si>
  <si>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</si>
  <si>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</si>
  <si>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</si>
  <si>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</si>
  <si>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</si>
  <si>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</si>
  <si>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</si>
  <si>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</si>
  <si>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</si>
  <si>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</si>
  <si>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</si>
  <si>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</si>
  <si>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</si>
  <si>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</si>
  <si>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</si>
  <si>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</si>
  <si>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</si>
  <si>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</si>
  <si>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</si>
  <si>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</si>
  <si>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</si>
  <si>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</si>
  <si>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</si>
  <si>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</si>
  <si>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</si>
  <si>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</si>
  <si>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</si>
  <si>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</si>
  <si>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</si>
  <si>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</si>
  <si>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</si>
  <si>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</si>
  <si>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</si>
  <si>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</si>
  <si>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</si>
  <si>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</si>
  <si>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</si>
  <si>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</si>
  <si>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</si>
  <si>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</si>
  <si>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</si>
  <si>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</si>
  <si>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</si>
  <si>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</si>
  <si>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</si>
  <si>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</si>
  <si>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</si>
  <si>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</si>
  <si>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</si>
  <si>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</si>
  <si>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</si>
  <si>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</si>
  <si>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</si>
  <si>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</si>
  <si>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</si>
  <si>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</si>
  <si>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</si>
  <si>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</si>
  <si>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</si>
  <si>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</si>
  <si>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</si>
  <si>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</si>
  <si>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</si>
  <si>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</si>
  <si>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</si>
  <si>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</si>
  <si>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</si>
  <si>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</si>
  <si>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</si>
  <si>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</si>
  <si>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</si>
  <si>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</si>
  <si>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</si>
  <si>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</si>
  <si>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</si>
  <si>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</si>
  <si>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</si>
  <si>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</si>
  <si>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</si>
  <si>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</si>
  <si>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</si>
  <si>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</si>
  <si>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</si>
  <si>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</si>
  <si>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</si>
  <si>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</si>
  <si>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</si>
  <si>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</si>
  <si>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</si>
  <si>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</si>
  <si>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</si>
  <si>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</si>
  <si>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</si>
  <si>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</si>
  <si>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</si>
  <si>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</si>
  <si>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</si>
  <si>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</si>
  <si>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</si>
  <si>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</si>
  <si>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</si>
  <si>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</si>
  <si>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</si>
  <si>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</si>
  <si>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</si>
  <si>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</si>
  <si>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</si>
  <si>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</si>
  <si>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</si>
  <si>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</si>
  <si>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</si>
  <si>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</si>
  <si>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</si>
  <si>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</si>
  <si>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</si>
  <si>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</si>
  <si>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</si>
  <si>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</si>
  <si>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</si>
  <si>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</si>
  <si>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</si>
  <si>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</si>
  <si>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</si>
  <si>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</si>
  <si>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</si>
  <si>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</si>
  <si>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</si>
  <si>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</si>
  <si>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</si>
  <si>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</si>
  <si>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</si>
  <si>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</si>
  <si>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</si>
  <si>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</si>
  <si>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</si>
  <si>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</si>
  <si>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</si>
  <si>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</si>
  <si>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</si>
  <si>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</si>
  <si>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</si>
  <si>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</si>
  <si>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</si>
  <si>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</si>
  <si>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</si>
  <si>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</si>
  <si>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</si>
  <si>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</si>
  <si>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</si>
  <si>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</si>
  <si>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</si>
  <si>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</si>
  <si>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</si>
  <si>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</si>
  <si>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</si>
  <si>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</si>
  <si>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</si>
  <si>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</si>
  <si>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</si>
  <si>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</si>
  <si>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</si>
  <si>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</si>
  <si>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</si>
  <si>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</si>
  <si>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</si>
  <si>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</si>
  <si>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</si>
  <si>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</si>
  <si>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</si>
  <si>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</si>
  <si>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</si>
  <si>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</si>
  <si>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</si>
  <si>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</si>
  <si>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</si>
  <si>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</si>
  <si>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</si>
  <si>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</si>
  <si>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</si>
  <si>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</si>
  <si>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</si>
  <si>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</si>
  <si>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</si>
  <si>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</si>
  <si>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</si>
  <si>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</si>
  <si>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</si>
  <si>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</si>
  <si>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</si>
  <si>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</si>
  <si>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</si>
  <si>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</si>
  <si>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</si>
  <si>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</si>
  <si>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</si>
  <si>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</si>
  <si>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</si>
  <si>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</si>
  <si>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</si>
  <si>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</si>
  <si>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</si>
  <si>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</si>
  <si>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</si>
  <si>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</si>
  <si>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</si>
  <si>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</si>
  <si>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</si>
  <si>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</si>
  <si>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</si>
  <si>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</si>
  <si>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</si>
  <si>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</si>
  <si>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</si>
  <si>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</si>
  <si>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</si>
  <si>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</si>
  <si>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</si>
  <si>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</si>
  <si>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</si>
  <si>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</si>
  <si>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</si>
  <si>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</si>
  <si>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</si>
  <si>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</si>
  <si>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</si>
  <si>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</si>
  <si>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</si>
  <si>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</si>
  <si>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</si>
  <si>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</si>
  <si>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</si>
  <si>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</si>
  <si>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</si>
  <si>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</si>
  <si>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</si>
  <si>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</si>
  <si>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</si>
  <si>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</si>
  <si>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</si>
  <si>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</si>
  <si>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</si>
  <si>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</si>
  <si>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</si>
  <si>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</si>
  <si>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</si>
  <si>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</si>
  <si>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</si>
  <si>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</si>
  <si>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</si>
  <si>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</si>
  <si>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</si>
  <si>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</si>
  <si>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</si>
  <si>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</si>
  <si>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</si>
  <si>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</si>
  <si>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</si>
  <si>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</si>
  <si>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</si>
  <si>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</si>
  <si>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</si>
  <si>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</si>
  <si>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</si>
  <si>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</si>
  <si>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</si>
  <si>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</si>
  <si>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</si>
  <si>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</si>
  <si>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</si>
  <si>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</si>
  <si>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</si>
  <si>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</si>
  <si>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</si>
  <si>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</si>
  <si>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</si>
  <si>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</si>
  <si>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</si>
  <si>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</si>
  <si>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</si>
  <si>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</si>
  <si>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</si>
  <si>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</si>
  <si>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</si>
  <si>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</si>
  <si>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</si>
  <si>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</si>
  <si>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</si>
  <si>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</si>
  <si>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</si>
  <si>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</si>
  <si>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</si>
  <si>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</si>
  <si>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</si>
  <si>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</si>
  <si>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</si>
  <si>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</si>
  <si>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</si>
  <si>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</si>
  <si>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</si>
  <si>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</si>
  <si>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</si>
  <si>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</si>
  <si>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</si>
  <si>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</si>
  <si>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</si>
  <si>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</si>
  <si>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</si>
  <si>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</si>
  <si>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</si>
  <si>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</si>
  <si>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</si>
  <si>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</si>
  <si>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</si>
  <si>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</si>
  <si>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</si>
  <si>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</si>
  <si>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</si>
  <si>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</si>
  <si>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</si>
  <si>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</si>
  <si>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</si>
  <si>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</si>
  <si>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</si>
  <si>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</si>
  <si>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</si>
  <si>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</si>
  <si>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</si>
  <si>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</si>
  <si>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</si>
  <si>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</si>
  <si>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</si>
  <si>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</si>
  <si>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</si>
  <si>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</si>
  <si>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</si>
  <si>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</si>
  <si>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</si>
  <si>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</si>
  <si>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</si>
  <si>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</si>
  <si>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</si>
  <si>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</si>
  <si>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</si>
  <si>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</si>
  <si>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</si>
  <si>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</si>
  <si>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</si>
  <si>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</si>
  <si>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</si>
  <si>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</si>
  <si>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</si>
  <si>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</si>
  <si>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</si>
  <si>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</si>
  <si>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</si>
  <si>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</si>
  <si>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</si>
  <si>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</si>
  <si>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</si>
  <si>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</si>
  <si>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</si>
  <si>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</si>
  <si>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</si>
  <si>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</si>
  <si>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</si>
  <si>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</si>
  <si>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</si>
  <si>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</si>
  <si>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</si>
  <si>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</si>
  <si>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</si>
  <si>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</si>
  <si>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</si>
  <si>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</si>
  <si>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</si>
  <si>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</si>
  <si>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</si>
  <si>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</si>
  <si>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</si>
  <si>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</si>
  <si>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</si>
  <si>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</si>
  <si>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</si>
  <si>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</si>
  <si>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</si>
  <si>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</si>
  <si>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</si>
  <si>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</si>
  <si>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</si>
  <si>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</si>
  <si>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</si>
  <si>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</si>
  <si>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</si>
  <si>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</si>
  <si>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</si>
  <si>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</si>
  <si>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</si>
  <si>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</si>
  <si>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</si>
  <si>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</si>
  <si>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</si>
  <si>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</si>
  <si>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</si>
  <si>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</si>
  <si>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</si>
  <si>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</si>
  <si>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</si>
  <si>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</si>
  <si>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</si>
  <si>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</si>
  <si>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</si>
  <si>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</si>
  <si>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</si>
  <si>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</si>
  <si>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</si>
  <si>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</si>
  <si>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</si>
  <si>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</si>
  <si>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</si>
  <si>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</si>
  <si>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</si>
  <si>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</si>
  <si>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</si>
  <si>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</si>
  <si>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</si>
  <si>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</si>
  <si>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</si>
  <si>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</si>
  <si>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</si>
  <si>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</si>
  <si>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</si>
  <si>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</si>
  <si>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</si>
  <si>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</si>
  <si>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</si>
  <si>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</si>
  <si>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</si>
  <si>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</si>
  <si>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</si>
  <si>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</si>
  <si>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</si>
  <si>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</si>
  <si>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</si>
  <si>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</si>
  <si>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</si>
  <si>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</si>
  <si>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</si>
  <si>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</si>
  <si>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</si>
  <si>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</si>
  <si>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</si>
  <si>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</si>
  <si>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</si>
  <si>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</si>
  <si>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</si>
  <si>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</si>
  <si>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</si>
  <si>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</si>
  <si>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</si>
  <si>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</si>
  <si>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</si>
  <si>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</si>
  <si>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</si>
  <si>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</si>
  <si>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</si>
  <si>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</si>
  <si>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</si>
  <si>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</si>
  <si>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</si>
  <si>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</si>
  <si>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</si>
  <si>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</si>
  <si>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</si>
  <si>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</si>
  <si>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</si>
  <si>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</si>
  <si>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</si>
  <si>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</si>
  <si>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</si>
  <si>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</si>
  <si>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</si>
  <si>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</si>
  <si>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</si>
  <si>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</si>
  <si>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</si>
  <si>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</si>
  <si>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</si>
  <si>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</si>
  <si>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</si>
  <si>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</si>
  <si>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</si>
  <si>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</si>
  <si>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</si>
  <si>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</si>
  <si>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</si>
  <si>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</si>
  <si>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</si>
  <si>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</si>
  <si>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</si>
  <si>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</si>
  <si>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</si>
  <si>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</si>
  <si>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</si>
  <si>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</si>
  <si>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</si>
  <si>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</si>
  <si>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</si>
  <si>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</si>
  <si>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</si>
  <si>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</si>
  <si>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</si>
  <si>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</si>
  <si>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</si>
  <si>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</si>
  <si>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</si>
  <si>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</si>
  <si>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</si>
  <si>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</si>
  <si>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</si>
  <si>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</si>
  <si>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</si>
  <si>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</si>
  <si>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</si>
  <si>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</si>
  <si>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</si>
  <si>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</si>
  <si>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</si>
  <si>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</si>
  <si>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</si>
  <si>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</si>
  <si>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</si>
  <si>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</si>
  <si>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</si>
  <si>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</si>
  <si>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</si>
  <si>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</si>
  <si>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</si>
  <si>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</si>
  <si>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</si>
  <si>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</si>
  <si>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</si>
  <si>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</si>
  <si>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</si>
  <si>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</si>
  <si>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</si>
  <si>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</si>
  <si>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</si>
  <si>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</si>
  <si>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</si>
  <si>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</si>
  <si>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</si>
  <si>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</si>
  <si>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</si>
  <si>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</si>
  <si>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</si>
  <si>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</si>
  <si>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</si>
  <si>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</si>
  <si>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</si>
  <si>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</si>
  <si>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</si>
  <si>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</si>
  <si>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</si>
  <si>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</si>
  <si>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</si>
  <si>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</si>
  <si>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</si>
  <si>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</si>
  <si>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</si>
  <si>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</si>
  <si>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</si>
  <si>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</si>
  <si>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</si>
  <si>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</si>
  <si>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</si>
  <si>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</si>
  <si>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</si>
  <si>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</si>
  <si>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</si>
  <si>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</si>
  <si>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</si>
  <si>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</si>
  <si>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</si>
  <si>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</si>
  <si>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</si>
  <si>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</si>
  <si>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</si>
  <si>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</si>
  <si>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</si>
  <si>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</si>
  <si>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</si>
  <si>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</si>
  <si>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</si>
  <si>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</si>
  <si>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</si>
  <si>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</si>
  <si>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</si>
  <si>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</si>
  <si>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</si>
  <si>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</si>
  <si>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</si>
  <si>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</si>
  <si>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</si>
  <si>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</si>
  <si>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</si>
  <si>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</si>
  <si>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</si>
  <si>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</si>
  <si>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</si>
  <si>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</si>
  <si>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</si>
  <si>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</si>
  <si>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</si>
  <si>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</si>
  <si>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</si>
  <si>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</si>
  <si>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</si>
  <si>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</si>
  <si>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</si>
  <si>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</si>
  <si>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</si>
  <si>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</si>
  <si>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</si>
  <si>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</si>
  <si>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</si>
  <si>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</si>
  <si>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</si>
  <si>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</si>
  <si>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</si>
  <si>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</si>
  <si>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</si>
  <si>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</si>
  <si>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</si>
  <si>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</si>
  <si>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</si>
  <si>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</si>
  <si>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</si>
  <si>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</si>
  <si>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</si>
  <si>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</si>
  <si>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</si>
  <si>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</si>
  <si>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</si>
  <si>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</si>
  <si>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</si>
  <si>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</si>
  <si>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</si>
  <si>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</si>
  <si>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</si>
  <si>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</si>
  <si>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</si>
  <si>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</si>
  <si>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</si>
  <si>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</si>
  <si>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</si>
  <si>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</si>
  <si>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</si>
  <si>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</si>
  <si>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</si>
  <si>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</si>
  <si>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</si>
  <si>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</si>
  <si>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</si>
  <si>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</si>
  <si>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</si>
  <si>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</si>
  <si>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</si>
  <si>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</si>
  <si>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</si>
  <si>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</si>
  <si>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</si>
  <si>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</si>
  <si>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</si>
  <si>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</si>
  <si>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</si>
  <si>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</si>
  <si>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</si>
  <si>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</si>
  <si>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</si>
  <si>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</si>
  <si>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</si>
  <si>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</si>
  <si>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</si>
  <si>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</si>
  <si>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</si>
  <si>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</si>
  <si>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</si>
  <si>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</si>
  <si>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</si>
  <si>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</si>
  <si>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</si>
  <si>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</si>
  <si>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</si>
  <si>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</si>
  <si>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</si>
  <si>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</si>
  <si>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</si>
  <si>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</si>
  <si>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</si>
  <si>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</si>
  <si>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</si>
  <si>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</si>
  <si>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</si>
  <si>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</si>
  <si>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</si>
  <si>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</si>
  <si>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</si>
  <si>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</si>
  <si>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</si>
  <si>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</si>
  <si>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</si>
  <si>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</si>
  <si>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</si>
  <si>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</si>
  <si>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</si>
  <si>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</si>
  <si>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</si>
  <si>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</si>
  <si>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</si>
  <si>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</si>
  <si>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</si>
  <si>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</si>
  <si>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</si>
  <si>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</si>
  <si>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</si>
  <si>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</si>
  <si>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</si>
  <si>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</si>
  <si>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</si>
  <si>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</si>
  <si>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</si>
  <si>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</si>
  <si>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</si>
  <si>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</si>
  <si>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</si>
  <si>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</si>
  <si>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</si>
  <si>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</si>
  <si>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</si>
  <si>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</si>
  <si>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</si>
  <si>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</si>
  <si>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</si>
  <si>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</si>
  <si>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</si>
  <si>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</si>
  <si>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</si>
  <si>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</si>
  <si>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</si>
  <si>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</si>
  <si>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</si>
  <si>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</si>
  <si>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</si>
  <si>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</si>
  <si>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</si>
  <si>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</si>
  <si>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</si>
  <si>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</si>
  <si>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</si>
  <si>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</si>
  <si>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</si>
  <si>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</si>
  <si>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</si>
  <si>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</si>
  <si>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</si>
  <si>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</si>
  <si>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</si>
  <si>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</si>
  <si>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</si>
  <si>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</si>
  <si>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</si>
  <si>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</si>
  <si>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</si>
  <si>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</si>
  <si>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</si>
  <si>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</si>
  <si>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</si>
  <si>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</si>
  <si>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</si>
  <si>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</si>
  <si>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</si>
  <si>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</si>
  <si>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</si>
  <si>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</si>
  <si>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</si>
  <si>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</si>
  <si>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</si>
  <si>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</si>
  <si>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</si>
  <si>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</si>
  <si>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</si>
  <si>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</si>
  <si>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</si>
  <si>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</si>
  <si>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</si>
  <si>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</si>
  <si>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</si>
  <si>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</si>
  <si>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</si>
  <si>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</si>
  <si>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</si>
  <si>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</si>
  <si>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</si>
  <si>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</si>
  <si>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</si>
  <si>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</si>
  <si>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</si>
  <si>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</si>
  <si>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</si>
  <si>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</si>
  <si>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</si>
  <si>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</si>
  <si>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</si>
  <si>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</si>
  <si>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</si>
  <si>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</si>
  <si>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</si>
  <si>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</si>
  <si>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</si>
  <si>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</si>
  <si>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</si>
  <si>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</si>
  <si>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</si>
  <si>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</si>
  <si>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</si>
  <si>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</si>
  <si>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</si>
  <si>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</si>
  <si>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</si>
  <si>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</si>
  <si>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</si>
  <si>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</si>
  <si>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</si>
  <si>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</si>
  <si>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</si>
  <si>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</si>
  <si>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</si>
  <si>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</si>
  <si>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</si>
  <si>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</si>
  <si>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</si>
  <si>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</si>
  <si>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</si>
  <si>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</si>
  <si>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</si>
  <si>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</si>
  <si>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</si>
  <si>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</si>
  <si>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</si>
  <si>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</si>
  <si>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</si>
  <si>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</si>
  <si>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</si>
  <si>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</si>
  <si>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</si>
  <si>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</si>
  <si>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</si>
  <si>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</si>
  <si>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</si>
  <si>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</si>
  <si>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</si>
  <si>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</si>
  <si>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</si>
  <si>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</si>
  <si>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</si>
  <si>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</si>
  <si>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</si>
  <si>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</si>
  <si>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</si>
  <si>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</si>
  <si>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</si>
  <si>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</si>
  <si>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</si>
  <si>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</si>
  <si>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</si>
  <si>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</si>
  <si>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</si>
  <si>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</si>
  <si>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</si>
  <si>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</si>
  <si>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</si>
  <si>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</si>
  <si>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</si>
  <si>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</si>
  <si>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</si>
  <si>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</si>
  <si>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</si>
  <si>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</si>
  <si>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</si>
  <si>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</si>
  <si>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</si>
  <si>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</si>
  <si>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</si>
  <si>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</si>
  <si>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</si>
  <si>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</si>
  <si>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</si>
  <si>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</si>
  <si>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</si>
  <si>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</si>
  <si>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</si>
  <si>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</si>
  <si>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</si>
  <si>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</si>
  <si>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</si>
  <si>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</si>
  <si>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</si>
  <si>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</si>
  <si>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</si>
  <si>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</si>
  <si>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</si>
  <si>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</si>
  <si>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</si>
  <si>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</si>
  <si>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</si>
  <si>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</si>
  <si>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</si>
  <si>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</si>
  <si>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</si>
  <si>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</si>
  <si>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</si>
  <si>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</si>
  <si>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</si>
  <si>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</si>
  <si>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</si>
  <si>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</si>
  <si>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</si>
  <si>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</si>
  <si>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</si>
  <si>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</si>
  <si>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</si>
  <si>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</si>
  <si>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</si>
  <si>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</si>
  <si>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</si>
  <si>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</si>
  <si>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</si>
  <si>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</si>
  <si>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</si>
  <si>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</si>
  <si>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</si>
  <si>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</si>
  <si>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</si>
  <si>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</si>
  <si>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</si>
  <si>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</si>
  <si>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</si>
  <si>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</si>
  <si>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</si>
  <si>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</si>
  <si>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</si>
  <si>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</si>
  <si>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</si>
  <si>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</si>
  <si>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</si>
  <si>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</si>
  <si>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</si>
  <si>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</si>
  <si>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</si>
  <si>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</si>
  <si>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</si>
  <si>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</si>
  <si>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</si>
  <si>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</si>
  <si>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</si>
  <si>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</si>
  <si>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</si>
  <si>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</si>
  <si>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</si>
  <si>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</si>
  <si>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</si>
  <si>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</si>
  <si>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</si>
  <si>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</si>
  <si>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</si>
  <si>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</si>
  <si>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</si>
  <si>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</si>
  <si>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</si>
  <si>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</si>
  <si>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</si>
  <si>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</si>
  <si>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</si>
  <si>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</si>
  <si>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</si>
  <si>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</si>
  <si>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</si>
  <si>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</si>
  <si>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</si>
  <si>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</si>
  <si>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</si>
  <si>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</si>
  <si>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</si>
  <si>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</si>
  <si>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</si>
  <si>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</si>
  <si>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</si>
  <si>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</si>
  <si>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</si>
  <si>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</si>
  <si>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</si>
  <si>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</si>
  <si>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</si>
  <si>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</si>
  <si>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</si>
  <si>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</si>
  <si>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</si>
  <si>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</si>
  <si>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</si>
  <si>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</si>
  <si>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</si>
  <si>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</si>
  <si>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</si>
  <si>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</si>
  <si>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</si>
  <si>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</si>
  <si>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</si>
  <si>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</si>
  <si>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</si>
  <si>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</si>
  <si>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</si>
  <si>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</si>
  <si>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</si>
  <si>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</si>
  <si>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</si>
  <si>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</si>
  <si>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</si>
  <si>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</si>
  <si>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</si>
  <si>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</si>
  <si>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</si>
  <si>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</si>
  <si>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</si>
  <si>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</si>
  <si>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</si>
  <si>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</si>
  <si>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</si>
  <si>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</si>
  <si>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</si>
  <si>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</si>
  <si>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</si>
  <si>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</si>
  <si>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</si>
  <si>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</si>
  <si>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</si>
  <si>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</si>
  <si>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</si>
  <si>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</si>
  <si>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</si>
  <si>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</si>
  <si>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</si>
  <si>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</si>
  <si>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</si>
  <si>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</si>
  <si>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</si>
  <si>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</si>
  <si>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</si>
  <si>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</si>
  <si>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</si>
  <si>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</si>
  <si>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</si>
  <si>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</si>
  <si>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</si>
  <si>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</si>
  <si>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</si>
  <si>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</si>
  <si>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</si>
  <si>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</si>
  <si>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</si>
  <si>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</si>
  <si>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</si>
  <si>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</si>
  <si>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</si>
  <si>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</si>
  <si>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</si>
  <si>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</si>
  <si>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</si>
  <si>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</si>
  <si>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</si>
  <si>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</si>
  <si>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</si>
  <si>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</si>
  <si>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</si>
  <si>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</si>
  <si>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</si>
  <si>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</si>
  <si>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</si>
  <si>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</si>
  <si>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</si>
  <si>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</si>
  <si>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</si>
  <si>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</si>
  <si>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</si>
  <si>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</si>
  <si>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</si>
  <si>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</si>
  <si>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</si>
  <si>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</si>
  <si>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</si>
  <si>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</si>
  <si>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</si>
  <si>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</si>
  <si>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</si>
  <si>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</si>
  <si>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</si>
  <si>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</si>
  <si>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</si>
  <si>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</si>
  <si>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</si>
  <si>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</si>
  <si>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</si>
  <si>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</si>
  <si>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</si>
  <si>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</si>
  <si>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</si>
  <si>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</si>
  <si>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</si>
  <si>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</si>
  <si>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</si>
  <si>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</si>
  <si>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</si>
  <si>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</si>
  <si>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</si>
  <si>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</si>
  <si>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</si>
  <si>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</si>
  <si>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</si>
  <si>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</si>
  <si>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</si>
  <si>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</si>
  <si>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</si>
  <si>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</si>
  <si>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</si>
  <si>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</si>
  <si>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</si>
  <si>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</si>
  <si>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</si>
  <si>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</si>
  <si>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</si>
  <si>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</si>
  <si>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</si>
  <si>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</si>
  <si>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</si>
  <si>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</si>
  <si>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</si>
  <si>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</si>
  <si>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</si>
  <si>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</si>
  <si>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</si>
  <si>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</si>
  <si>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</si>
  <si>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</si>
  <si>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</si>
  <si>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</si>
  <si>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</si>
  <si>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</si>
  <si>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</si>
  <si>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</si>
  <si>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</si>
  <si>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</si>
  <si>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</si>
  <si>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</si>
  <si>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</si>
  <si>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</si>
  <si>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</si>
  <si>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</si>
  <si>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</si>
  <si>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</si>
  <si>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</si>
  <si>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</si>
  <si>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</si>
  <si>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</si>
  <si>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</si>
  <si>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</si>
  <si>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</si>
  <si>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</si>
  <si>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</si>
  <si>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</si>
  <si>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</si>
  <si>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</si>
  <si>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</si>
  <si>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</si>
  <si>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</si>
  <si>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</si>
  <si>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</si>
  <si>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</si>
  <si>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</si>
  <si>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</si>
  <si>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</si>
  <si>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</si>
  <si>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</si>
  <si>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</si>
  <si>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</si>
  <si>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</si>
  <si>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</si>
  <si>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</si>
  <si>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</si>
  <si>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</si>
  <si>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</si>
  <si>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</si>
  <si>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</si>
  <si>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</si>
  <si>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</si>
  <si>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</si>
  <si>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</si>
  <si>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</si>
  <si>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</si>
  <si>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</si>
  <si>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</si>
  <si>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</si>
  <si>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</si>
  <si>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</si>
  <si>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</si>
  <si>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</si>
  <si>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</si>
  <si>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</si>
  <si>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</si>
  <si>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</si>
  <si>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</si>
  <si>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</si>
  <si>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</si>
  <si>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</si>
  <si>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</si>
  <si>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</si>
  <si>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</si>
  <si>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</si>
  <si>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</si>
  <si>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</si>
  <si>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</si>
  <si>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</si>
  <si>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</si>
  <si>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</si>
  <si>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</si>
  <si>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</si>
  <si>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</si>
  <si>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</si>
  <si>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</si>
  <si>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</si>
  <si>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</si>
  <si>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</si>
  <si>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</si>
  <si>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</si>
  <si>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</si>
  <si>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</si>
  <si>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</si>
  <si>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</si>
  <si>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</si>
  <si>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</si>
  <si>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</si>
  <si>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</si>
  <si>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</si>
  <si>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</si>
  <si>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</si>
  <si>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</si>
  <si>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</si>
  <si>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</si>
  <si>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</si>
  <si>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</si>
  <si>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</si>
  <si>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</si>
  <si>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</si>
  <si>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</si>
  <si>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</si>
  <si>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</si>
  <si>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</si>
  <si>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</si>
  <si>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</si>
  <si>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</si>
  <si>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</si>
  <si>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</si>
  <si>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</si>
  <si>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</si>
  <si>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</si>
  <si>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</si>
  <si>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</si>
  <si>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</si>
  <si>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</si>
  <si>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</si>
  <si>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</si>
  <si>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</si>
  <si>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</si>
  <si>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</si>
  <si>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</si>
  <si>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</si>
  <si>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</si>
  <si>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</si>
  <si>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</si>
  <si>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</si>
  <si>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</si>
  <si>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</si>
  <si>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</si>
  <si>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</si>
  <si>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</si>
  <si>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</si>
  <si>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</si>
  <si>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</si>
  <si>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</si>
  <si>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</si>
  <si>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</si>
  <si>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</si>
  <si>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</si>
  <si>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</si>
  <si>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</si>
  <si>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</si>
  <si>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</si>
  <si>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</si>
  <si>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</si>
  <si>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</si>
  <si>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</si>
  <si>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</si>
  <si>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</si>
  <si>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</si>
  <si>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</si>
  <si>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</si>
  <si>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</si>
  <si>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</si>
  <si>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</si>
  <si>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</si>
  <si>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</si>
  <si>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</si>
  <si>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</si>
  <si>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</si>
  <si>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</si>
  <si>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</si>
  <si>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</si>
  <si>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</si>
  <si>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</si>
  <si>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</si>
  <si>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</si>
  <si>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</si>
  <si>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</si>
  <si>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</si>
  <si>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</si>
  <si>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</si>
  <si>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</si>
  <si>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</si>
  <si>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</si>
  <si>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</si>
  <si>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</si>
  <si>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</si>
  <si>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</si>
  <si>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</si>
  <si>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</si>
  <si>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</si>
  <si>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</si>
  <si>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</si>
  <si>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</si>
  <si>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</si>
  <si>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</si>
  <si>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</si>
  <si>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</si>
  <si>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</si>
  <si>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</si>
  <si>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</si>
  <si>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</si>
  <si>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</si>
  <si>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</si>
  <si>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</si>
  <si>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</si>
  <si>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</si>
  <si>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</si>
  <si>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</si>
  <si>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</si>
  <si>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</si>
  <si>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</si>
  <si>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</si>
  <si>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</si>
  <si>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</si>
  <si>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</si>
  <si>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</si>
  <si>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</si>
  <si>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</si>
  <si>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</si>
  <si>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</si>
  <si>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</si>
  <si>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</si>
  <si>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</si>
  <si>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</si>
  <si>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</si>
  <si>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</si>
  <si>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</si>
  <si>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</si>
  <si>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</si>
  <si>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</si>
  <si>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</si>
  <si>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</si>
  <si>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</si>
  <si>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</si>
  <si>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</si>
  <si>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</si>
  <si>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</si>
  <si>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</si>
  <si>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</si>
  <si>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</si>
  <si>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</si>
  <si>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</si>
  <si>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</si>
  <si>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</si>
  <si>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</si>
  <si>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</si>
  <si>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</si>
  <si>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</si>
  <si>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</si>
  <si>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</si>
  <si>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</si>
  <si>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</si>
  <si>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</si>
  <si>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</si>
  <si>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</si>
  <si>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</si>
  <si>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</si>
  <si>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</si>
  <si>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</si>
  <si>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</si>
  <si>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</si>
  <si>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</si>
  <si>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</si>
  <si>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</si>
  <si>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</si>
  <si>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</si>
  <si>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</si>
  <si>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</si>
  <si>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</si>
  <si>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</si>
  <si>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</si>
  <si>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</si>
  <si>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</si>
  <si>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</si>
  <si>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</si>
  <si>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</si>
  <si>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</si>
  <si>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</si>
  <si>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</si>
  <si>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</si>
  <si>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</si>
  <si>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</si>
  <si>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</si>
  <si>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</si>
  <si>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</si>
  <si>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</si>
  <si>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</si>
  <si>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</si>
  <si>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</si>
  <si>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</si>
  <si>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</si>
  <si>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</si>
  <si>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</si>
  <si>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</si>
  <si>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</si>
  <si>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</si>
  <si>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</si>
  <si>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</si>
  <si>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</si>
  <si>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</si>
  <si>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</si>
  <si>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</si>
  <si>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</si>
  <si>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</si>
  <si>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</si>
  <si>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</si>
  <si>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</si>
  <si>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</si>
  <si>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</si>
  <si>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</si>
  <si>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</si>
  <si>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</si>
  <si>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</si>
  <si>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</si>
  <si>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</si>
  <si>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</si>
  <si>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</si>
  <si>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</si>
  <si>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</si>
  <si>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</si>
  <si>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</si>
  <si>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</si>
  <si>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</si>
  <si>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</si>
  <si>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</si>
  <si>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</si>
  <si>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</si>
  <si>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</si>
  <si>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</si>
  <si>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</si>
  <si>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</si>
  <si>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</si>
  <si>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</si>
  <si>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</si>
  <si>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</si>
  <si>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</si>
  <si>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</si>
  <si>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</si>
  <si>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</si>
  <si>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</si>
  <si>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</si>
  <si>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</si>
  <si>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</si>
  <si>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</si>
  <si>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</si>
  <si>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</si>
  <si>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</si>
  <si>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</si>
  <si>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</si>
  <si>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</si>
  <si>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</si>
  <si>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</si>
  <si>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</si>
  <si>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</si>
  <si>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</si>
  <si>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</si>
  <si>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</si>
  <si>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</si>
  <si>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</si>
  <si>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</si>
  <si>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</si>
  <si>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</si>
  <si>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</si>
  <si>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</si>
  <si>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</si>
  <si>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</si>
  <si>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</si>
  <si>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</si>
  <si>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</si>
  <si>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</si>
  <si>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</si>
  <si>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</si>
  <si>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</si>
  <si>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</si>
  <si>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</si>
  <si>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</si>
  <si>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</si>
  <si>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</si>
  <si>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</si>
  <si>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</si>
  <si>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</si>
  <si>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</si>
  <si>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</si>
  <si>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</si>
  <si>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</si>
  <si>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</si>
  <si>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</si>
  <si>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</si>
  <si>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</si>
  <si>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</si>
  <si>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</si>
  <si>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</si>
  <si>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</si>
  <si>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</si>
  <si>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</si>
  <si>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</si>
  <si>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</si>
  <si>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</si>
  <si>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</si>
  <si>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</si>
  <si>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</si>
  <si>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</si>
  <si>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</si>
  <si>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</si>
  <si>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</si>
  <si>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</si>
  <si>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</si>
  <si>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</si>
  <si>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</si>
  <si>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</si>
  <si>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</si>
  <si>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</si>
  <si>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</si>
  <si>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</si>
  <si>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</si>
  <si>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</si>
  <si>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</si>
  <si>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</si>
  <si>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</si>
  <si>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</si>
  <si>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</si>
  <si>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</si>
  <si>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</si>
  <si>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</si>
  <si>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</si>
  <si>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</si>
  <si>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</si>
  <si>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</si>
  <si>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</si>
  <si>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</si>
  <si>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</si>
  <si>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</si>
  <si>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</si>
  <si>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</si>
  <si>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</si>
  <si>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</si>
  <si>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</si>
  <si>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</si>
  <si>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</si>
  <si>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</si>
  <si>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</si>
  <si>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</si>
  <si>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</si>
  <si>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</si>
  <si>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</si>
  <si>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</si>
  <si>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</si>
  <si>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</si>
  <si>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</si>
  <si>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</si>
  <si>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</si>
  <si>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</si>
  <si>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</si>
  <si>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</si>
  <si>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</si>
  <si>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</si>
  <si>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</si>
  <si>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</si>
  <si>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</si>
  <si>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</si>
  <si>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</si>
  <si>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</si>
  <si>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</si>
  <si>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</si>
  <si>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</si>
  <si>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</si>
  <si>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</si>
  <si>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</si>
  <si>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</si>
  <si>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</si>
  <si>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</si>
  <si>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</si>
  <si>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</si>
  <si>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</si>
  <si>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</si>
  <si>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</si>
  <si>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</si>
  <si>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</si>
  <si>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</si>
  <si>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</si>
  <si>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</si>
  <si>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</si>
  <si>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</si>
  <si>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</si>
  <si>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</si>
  <si>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</si>
  <si>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</si>
  <si>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</si>
  <si>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</si>
  <si>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</si>
  <si>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</si>
  <si>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</si>
  <si>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</si>
  <si>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</si>
  <si>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</si>
  <si>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</si>
  <si>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</si>
  <si>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</si>
  <si>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</si>
  <si>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</si>
  <si>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</si>
  <si>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</si>
  <si>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</si>
  <si>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</si>
  <si>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</si>
  <si>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</si>
  <si>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</si>
  <si>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</si>
  <si>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</si>
  <si>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</si>
  <si>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</si>
  <si>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</si>
  <si>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</si>
  <si>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</si>
  <si>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</si>
  <si>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</si>
  <si>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</si>
  <si>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</si>
  <si>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</si>
  <si>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</si>
  <si>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</si>
  <si>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</si>
  <si>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</si>
  <si>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</si>
  <si>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</si>
  <si>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</si>
  <si>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</si>
  <si>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</si>
  <si>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</si>
  <si>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</si>
  <si>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</si>
  <si>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</si>
  <si>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</si>
  <si>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</si>
  <si>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</si>
  <si>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</si>
  <si>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</si>
  <si>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</si>
  <si>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</si>
  <si>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</si>
  <si>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</si>
  <si>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</si>
  <si>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</si>
  <si>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</si>
  <si>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</si>
  <si>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</si>
  <si>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</si>
  <si>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</si>
  <si>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</si>
  <si>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</si>
  <si>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</si>
  <si>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</si>
  <si>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</si>
  <si>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</si>
  <si>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</si>
  <si>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</si>
  <si>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</si>
  <si>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</si>
  <si>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</si>
  <si>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</si>
  <si>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</si>
  <si>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</si>
  <si>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</si>
  <si>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</si>
  <si>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</si>
  <si>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</si>
  <si>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</si>
  <si>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</si>
  <si>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</si>
  <si>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</si>
  <si>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</si>
  <si>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</si>
  <si>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</si>
  <si>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</si>
  <si>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</si>
  <si>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</si>
  <si>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</si>
  <si>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</si>
  <si>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</si>
  <si>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</si>
  <si>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</si>
  <si>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</si>
  <si>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</si>
  <si>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</si>
  <si>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</si>
  <si>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</si>
  <si>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</si>
  <si>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</si>
  <si>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</si>
  <si>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</si>
  <si>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</si>
  <si>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</si>
  <si>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</si>
  <si>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</si>
  <si>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</si>
  <si>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</si>
  <si>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</si>
  <si>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</si>
  <si>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</si>
  <si>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</si>
  <si>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</si>
  <si>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</si>
  <si>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</si>
  <si>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</si>
  <si>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</si>
  <si>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</si>
  <si>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</si>
  <si>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</si>
  <si>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</si>
  <si>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</si>
  <si>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</si>
  <si>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</si>
  <si>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</si>
  <si>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</si>
  <si>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</si>
  <si>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</si>
  <si>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</si>
  <si>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</si>
  <si>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</si>
  <si>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</si>
  <si>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</si>
  <si>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</si>
  <si>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</si>
  <si>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</si>
  <si>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</si>
  <si>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</si>
  <si>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</si>
  <si>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</si>
  <si>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</si>
  <si>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</si>
  <si>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</si>
  <si>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</si>
  <si>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</si>
  <si>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</si>
  <si>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</si>
  <si>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</si>
  <si>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</si>
  <si>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</si>
  <si>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</si>
  <si>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</si>
  <si>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</si>
  <si>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</si>
  <si>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</si>
  <si>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</si>
  <si>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</si>
  <si>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</si>
  <si>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</si>
  <si>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</si>
  <si>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</si>
  <si>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</si>
  <si>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</si>
  <si>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</si>
  <si>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</si>
  <si>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</si>
  <si>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</si>
  <si>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</si>
  <si>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</si>
  <si>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</si>
  <si>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</si>
  <si>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</si>
  <si>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</si>
  <si>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</si>
  <si>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</si>
  <si>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</si>
  <si>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</si>
  <si>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</si>
  <si>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</si>
  <si>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</si>
  <si>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</si>
  <si>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</si>
  <si>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</si>
  <si>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</si>
  <si>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</si>
  <si>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</si>
  <si>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</si>
  <si>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</si>
  <si>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</si>
  <si>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</si>
  <si>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</si>
  <si>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</si>
  <si>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</si>
  <si>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</si>
  <si>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</si>
  <si>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</si>
  <si>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</si>
  <si>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</si>
  <si>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</si>
  <si>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</si>
  <si>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</si>
  <si>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</si>
  <si>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</si>
  <si>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</si>
  <si>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</si>
  <si>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</si>
  <si>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</si>
  <si>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</si>
  <si>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</si>
  <si>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</si>
  <si>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</si>
  <si>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</si>
  <si>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</si>
  <si>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</si>
  <si>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</si>
  <si>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</si>
  <si>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</si>
  <si>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</si>
  <si>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</si>
  <si>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</si>
  <si>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</si>
  <si>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</si>
  <si>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</si>
  <si>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</si>
  <si>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</si>
  <si>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</si>
  <si>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</si>
  <si>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</si>
  <si>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</si>
  <si>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</si>
  <si>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</si>
  <si>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</si>
  <si>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</si>
  <si>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</si>
  <si>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</si>
  <si>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</si>
  <si>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</si>
  <si>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</si>
  <si>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</si>
  <si>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</si>
  <si>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</si>
  <si>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</si>
  <si>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</si>
  <si>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</si>
  <si>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</si>
  <si>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</si>
  <si>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</si>
  <si>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</si>
  <si>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</si>
  <si>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</si>
  <si>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</si>
  <si>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</si>
  <si>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</si>
  <si>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</si>
  <si>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</si>
  <si>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</si>
  <si>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</si>
  <si>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</si>
  <si>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</si>
  <si>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</si>
  <si>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</si>
  <si>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</si>
  <si>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</si>
  <si>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</si>
  <si>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</si>
  <si>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</si>
  <si>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</si>
  <si>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</si>
  <si>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</si>
  <si>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</si>
  <si>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</si>
  <si>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</si>
  <si>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</si>
  <si>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</si>
  <si>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</si>
  <si>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</si>
  <si>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</si>
  <si>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</si>
  <si>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</si>
  <si>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</si>
  <si>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</si>
  <si>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</si>
  <si>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</si>
  <si>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</si>
  <si>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</si>
  <si>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</si>
  <si>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</si>
  <si>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</si>
  <si>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</si>
  <si>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</si>
  <si>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</si>
  <si>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</si>
  <si>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</si>
  <si>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</si>
  <si>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</si>
  <si>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</si>
  <si>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</si>
  <si>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</si>
  <si>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</si>
  <si>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</si>
  <si>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</si>
  <si>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</si>
  <si>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</si>
  <si>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</si>
  <si>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</si>
  <si>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</si>
  <si>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</si>
  <si>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</si>
  <si>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</si>
  <si>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</si>
  <si>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</si>
  <si>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</si>
  <si>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</si>
  <si>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</si>
  <si>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</si>
  <si>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</si>
  <si>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</si>
  <si>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</si>
  <si>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</si>
  <si>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</si>
  <si>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</si>
  <si>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</si>
  <si>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</si>
  <si>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</si>
  <si>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</si>
  <si>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</si>
  <si>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</si>
  <si>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</si>
  <si>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</si>
  <si>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</si>
  <si>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</si>
  <si>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</si>
  <si>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</si>
  <si>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</si>
  <si>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</si>
  <si>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</si>
  <si>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</si>
  <si>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</si>
  <si>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</si>
  <si>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</si>
  <si>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</si>
  <si>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</si>
  <si>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</si>
  <si>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</si>
  <si>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</si>
  <si>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</si>
  <si>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</si>
  <si>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</si>
  <si>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</si>
  <si>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</si>
  <si>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</si>
  <si>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</si>
  <si>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</si>
  <si>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</si>
  <si>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</si>
  <si>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</si>
  <si>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</si>
  <si>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</si>
  <si>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</si>
  <si>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</si>
  <si>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</si>
  <si>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</si>
  <si>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</si>
  <si>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</si>
  <si>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</si>
  <si>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</si>
  <si>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</si>
  <si>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</si>
  <si>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</si>
  <si>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</si>
  <si>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</si>
  <si>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</si>
  <si>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</si>
  <si>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</si>
  <si>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</si>
  <si>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</si>
  <si>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</si>
  <si>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</si>
  <si>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</si>
  <si>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</si>
  <si>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</si>
  <si>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</si>
  <si>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</si>
  <si>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</si>
  <si>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</si>
  <si>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</si>
  <si>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</si>
  <si>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</si>
  <si>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</si>
  <si>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</si>
  <si>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</si>
  <si>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</si>
  <si>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</si>
  <si>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</si>
  <si>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</si>
  <si>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</si>
  <si>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</si>
  <si>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</si>
  <si>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</si>
  <si>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</si>
  <si>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</si>
  <si>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</si>
  <si>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</si>
  <si>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</si>
  <si>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</si>
  <si>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</si>
  <si>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</si>
  <si>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</si>
  <si>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</si>
  <si>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</si>
  <si>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</si>
  <si>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</si>
  <si>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</si>
  <si>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</si>
  <si>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</si>
  <si>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</si>
  <si>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</si>
  <si>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</si>
  <si>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</si>
  <si>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</si>
  <si>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</si>
  <si>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</si>
  <si>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</si>
  <si>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</si>
  <si>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</si>
  <si>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</si>
  <si>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</si>
  <si>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</si>
  <si>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</si>
  <si>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</si>
  <si>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</si>
  <si>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</si>
  <si>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</si>
  <si>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</si>
  <si>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</si>
  <si>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</si>
  <si>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</si>
  <si>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</si>
  <si>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</si>
  <si>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</si>
  <si>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</si>
  <si>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</si>
  <si>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</si>
  <si>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</si>
  <si>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</si>
  <si>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</si>
  <si>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</si>
  <si>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</si>
  <si>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</si>
  <si>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</si>
  <si>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</si>
  <si>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</si>
  <si>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</si>
  <si>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</si>
  <si>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</si>
  <si>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</si>
  <si>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</si>
  <si>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</si>
  <si>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</si>
  <si>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</si>
  <si>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</si>
  <si>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</si>
  <si>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</si>
  <si>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</si>
  <si>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</si>
  <si>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</si>
  <si>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</si>
  <si>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</si>
  <si>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</si>
  <si>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</si>
  <si>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</si>
  <si>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</si>
  <si>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</si>
  <si>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</si>
  <si>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</si>
  <si>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</si>
  <si>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</si>
  <si>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</si>
  <si>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</si>
  <si>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</si>
  <si>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</si>
  <si>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</si>
  <si>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</si>
  <si>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</si>
  <si>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</si>
  <si>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</si>
  <si>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</si>
  <si>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</si>
  <si>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</si>
  <si>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</si>
  <si>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</si>
  <si>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</si>
  <si>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</si>
  <si>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</si>
  <si>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</si>
  <si>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</si>
  <si>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</si>
  <si>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</si>
  <si>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</si>
  <si>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</si>
  <si>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</si>
  <si>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</si>
  <si>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</si>
  <si>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</si>
  <si>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</si>
  <si>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</si>
  <si>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</si>
  <si>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</si>
  <si>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</si>
  <si>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</si>
  <si>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</si>
  <si>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</si>
  <si>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</si>
  <si>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</si>
  <si>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</si>
  <si>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</si>
  <si>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</si>
  <si>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</si>
  <si>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</si>
  <si>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</si>
  <si>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</si>
  <si>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</si>
  <si>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</si>
  <si>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</si>
  <si>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</si>
  <si>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</si>
  <si>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</si>
  <si>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</si>
  <si>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</si>
  <si>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</si>
  <si>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</si>
  <si>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</si>
  <si>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</si>
  <si>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</si>
  <si>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</si>
  <si>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</si>
  <si>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</si>
  <si>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</si>
  <si>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</si>
  <si>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</si>
  <si>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</si>
  <si>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</si>
  <si>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</si>
  <si>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</si>
  <si>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</si>
  <si>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</si>
  <si>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</si>
  <si>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</si>
  <si>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</si>
  <si>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</si>
  <si>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</si>
  <si>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</si>
  <si>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</si>
  <si>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</si>
  <si>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</si>
  <si>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</si>
  <si>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</si>
  <si>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</si>
  <si>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</si>
  <si>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</si>
  <si>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</si>
  <si>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</si>
  <si>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</si>
  <si>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</si>
  <si>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</si>
  <si>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</si>
  <si>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</si>
  <si>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</si>
  <si>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</si>
  <si>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</si>
  <si>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</si>
  <si>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</si>
  <si>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</si>
  <si>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</si>
  <si>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</si>
  <si>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</si>
  <si>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</si>
  <si>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</si>
  <si>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</si>
  <si>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</si>
  <si>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</si>
  <si>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</si>
  <si>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</si>
  <si>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</si>
  <si>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</si>
  <si>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</si>
  <si>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</si>
  <si>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</si>
  <si>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</si>
  <si>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</si>
  <si>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</si>
  <si>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</si>
  <si>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</si>
  <si>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</si>
  <si>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</si>
  <si>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</si>
  <si>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</si>
  <si>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</si>
  <si>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</si>
  <si>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</si>
  <si>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</si>
  <si>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</si>
  <si>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</si>
  <si>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</si>
  <si>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</si>
  <si>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</si>
  <si>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</si>
  <si>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</si>
  <si>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</si>
  <si>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</si>
  <si>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</si>
  <si>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</si>
  <si>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</si>
  <si>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</si>
  <si>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</si>
  <si>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</si>
  <si>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</si>
  <si>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</si>
  <si>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</si>
  <si>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</si>
  <si>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</si>
  <si>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</si>
  <si>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</si>
  <si>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</si>
  <si>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</si>
  <si>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</si>
  <si>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</si>
  <si>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</si>
  <si>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</si>
  <si>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</si>
  <si>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</si>
  <si>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</si>
  <si>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</si>
  <si>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</si>
  <si>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</si>
  <si>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</si>
  <si>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</si>
  <si>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</si>
  <si>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</si>
  <si>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</si>
  <si>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</si>
  <si>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</si>
  <si>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</si>
  <si>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</si>
  <si>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</si>
  <si>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</si>
  <si>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</si>
  <si>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</si>
  <si>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</si>
  <si>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</si>
  <si>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</si>
  <si>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</si>
  <si>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</si>
  <si>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</si>
  <si>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</si>
  <si>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</si>
  <si>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</si>
  <si>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</si>
  <si>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</si>
  <si>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</si>
  <si>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</si>
  <si>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</si>
  <si>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</si>
  <si>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</si>
  <si>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</si>
  <si>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</si>
  <si>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</si>
  <si>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</si>
  <si>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</si>
  <si>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</si>
  <si>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</si>
  <si>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</si>
  <si>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</si>
  <si>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</si>
  <si>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</si>
  <si>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</si>
  <si>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</si>
  <si>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</si>
  <si>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</si>
  <si>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</si>
  <si>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</si>
  <si>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</si>
  <si>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</si>
  <si>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</si>
  <si>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</si>
  <si>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</si>
  <si>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</si>
  <si>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</si>
  <si>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</si>
  <si>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</si>
  <si>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</si>
  <si>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</si>
  <si>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</si>
  <si>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</si>
  <si>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</si>
  <si>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</si>
  <si>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</si>
  <si>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</si>
  <si>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</si>
  <si>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</si>
  <si>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</si>
  <si>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</si>
  <si>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</si>
  <si>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</si>
  <si>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</si>
  <si>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</si>
  <si>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</si>
  <si>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</si>
  <si>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</si>
  <si>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</si>
  <si>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</si>
  <si>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</si>
  <si>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</si>
  <si>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</si>
  <si>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</si>
  <si>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</si>
  <si>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</si>
  <si>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</si>
  <si>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</si>
  <si>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</si>
  <si>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</si>
  <si>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</si>
  <si>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</si>
  <si>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</si>
  <si>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</si>
  <si>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</si>
  <si>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</si>
  <si>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</si>
  <si>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</si>
  <si>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</si>
  <si>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</si>
  <si>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</si>
  <si>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</si>
  <si>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</si>
  <si>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</si>
  <si>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</si>
  <si>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</si>
  <si>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</si>
  <si>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</si>
  <si>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</si>
  <si>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</si>
  <si>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</si>
  <si>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</si>
  <si>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</si>
  <si>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</si>
  <si>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</si>
  <si>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</si>
  <si>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</si>
  <si>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</si>
  <si>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</si>
  <si>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</si>
  <si>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</si>
  <si>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</si>
  <si>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</si>
  <si>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</si>
  <si>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</si>
  <si>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</si>
  <si>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</si>
  <si>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</si>
  <si>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</si>
  <si>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</si>
  <si>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</si>
  <si>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</si>
  <si>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</si>
  <si>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</si>
  <si>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</si>
  <si>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</si>
  <si>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</si>
  <si>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</si>
  <si>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</si>
  <si>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</si>
  <si>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</si>
  <si>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</si>
  <si>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</si>
  <si>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</si>
  <si>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</si>
  <si>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</si>
  <si>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</si>
  <si>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</si>
  <si>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</si>
  <si>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</si>
  <si>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</si>
  <si>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</si>
  <si>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</si>
  <si>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</si>
  <si>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</si>
  <si>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</si>
  <si>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</si>
  <si>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</si>
  <si>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</si>
  <si>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</si>
  <si>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</si>
  <si>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</si>
  <si>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</si>
  <si>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</si>
  <si>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</si>
  <si>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</si>
  <si>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</si>
  <si>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</si>
  <si>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</si>
  <si>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</si>
  <si>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</si>
  <si>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</si>
  <si>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</si>
  <si>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</si>
  <si>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</si>
  <si>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</si>
  <si>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</si>
  <si>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</si>
  <si>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</si>
  <si>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</si>
  <si>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</si>
  <si>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</si>
  <si>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</si>
  <si>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</si>
  <si>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</si>
  <si>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</si>
  <si>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</si>
  <si>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</si>
  <si>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</si>
  <si>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</si>
  <si>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</si>
  <si>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</si>
  <si>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</si>
  <si>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</si>
  <si>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</si>
  <si>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</si>
  <si>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</si>
  <si>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</si>
  <si>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</si>
  <si>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</si>
  <si>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</si>
  <si>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</si>
  <si>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</si>
  <si>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</si>
  <si>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</si>
  <si>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</si>
  <si>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</si>
  <si>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</si>
  <si>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</si>
  <si>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</si>
  <si>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</si>
  <si>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</si>
  <si>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</si>
  <si>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</si>
  <si>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</si>
  <si>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</si>
  <si>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</si>
  <si>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</si>
  <si>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</si>
  <si>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</si>
  <si>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</si>
  <si>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</si>
  <si>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</si>
  <si>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</si>
  <si>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</si>
  <si>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</si>
  <si>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</si>
  <si>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</si>
  <si>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</si>
  <si>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</si>
  <si>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</si>
  <si>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</si>
  <si>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</si>
  <si>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</si>
  <si>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</si>
  <si>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</si>
  <si>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</si>
  <si>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</si>
  <si>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</si>
  <si>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</si>
  <si>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</si>
  <si>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</si>
  <si>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</si>
  <si>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</si>
  <si>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</si>
  <si>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</si>
  <si>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</si>
  <si>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</si>
  <si>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</si>
  <si>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</si>
  <si>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</si>
  <si>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</si>
  <si>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</si>
  <si>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</si>
  <si>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</si>
  <si>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</si>
  <si>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</si>
  <si>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</si>
  <si>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</si>
  <si>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</si>
  <si>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</si>
  <si>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</si>
  <si>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</si>
  <si>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</si>
  <si>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</si>
  <si>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</si>
  <si>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</si>
  <si>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</si>
  <si>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</si>
  <si>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</si>
  <si>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</si>
  <si>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</si>
  <si>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</si>
  <si>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</si>
  <si>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</si>
  <si>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</si>
  <si>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</si>
  <si>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</si>
  <si>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</si>
  <si>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</si>
  <si>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</si>
  <si>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</si>
  <si>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</si>
  <si>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</si>
  <si>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</si>
  <si>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</si>
  <si>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</si>
  <si>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</si>
  <si>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</si>
  <si>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</si>
  <si>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</si>
  <si>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</si>
  <si>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</si>
  <si>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</si>
  <si>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</si>
  <si>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</si>
  <si>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</si>
  <si>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</si>
  <si>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</si>
  <si>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</si>
  <si>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</si>
  <si>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</si>
  <si>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</si>
  <si>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</si>
  <si>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</si>
  <si>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</si>
  <si>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</si>
  <si>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</si>
  <si>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</si>
  <si>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</si>
  <si>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</si>
  <si>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</si>
  <si>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</si>
  <si>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</si>
  <si>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</si>
  <si>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</si>
  <si>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</si>
  <si>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</si>
  <si>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</si>
  <si>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</si>
  <si>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</si>
  <si>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</si>
  <si>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</si>
  <si>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</si>
  <si>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</si>
  <si>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</si>
  <si>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</si>
  <si>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</si>
  <si>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</si>
  <si>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</si>
  <si>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</si>
  <si>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</si>
  <si>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</si>
  <si>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</si>
  <si>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</si>
  <si>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</si>
  <si>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</si>
  <si>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</si>
  <si>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</si>
  <si>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</si>
  <si>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</si>
  <si>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</si>
  <si>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</si>
  <si>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</si>
  <si>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</si>
  <si>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</si>
  <si>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</si>
  <si>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</si>
  <si>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</si>
  <si>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</si>
  <si>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</si>
  <si>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</si>
  <si>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</si>
  <si>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</si>
  <si>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</si>
  <si>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</si>
  <si>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</si>
  <si>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</si>
  <si>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</si>
  <si>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</si>
  <si>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</si>
  <si>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</si>
  <si>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</si>
  <si>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</si>
  <si>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</si>
  <si>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</si>
  <si>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</si>
  <si>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</si>
  <si>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</si>
  <si>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</si>
  <si>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</si>
  <si>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</si>
  <si>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</si>
  <si>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</si>
  <si>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</si>
  <si>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</si>
  <si>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</si>
  <si>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</si>
  <si>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</si>
  <si>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</si>
  <si>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</si>
  <si>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</si>
  <si>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</si>
  <si>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</si>
  <si>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</si>
  <si>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</si>
  <si>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</si>
  <si>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</si>
  <si>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</si>
  <si>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</si>
  <si>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</si>
  <si>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</si>
  <si>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</si>
  <si>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</si>
  <si>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</si>
  <si>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</si>
  <si>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</si>
  <si>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</si>
  <si>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</si>
  <si>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</si>
  <si>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</si>
  <si>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</si>
  <si>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</si>
  <si>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</si>
  <si>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</si>
  <si>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</si>
  <si>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</si>
  <si>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</si>
  <si>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</si>
  <si>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</si>
  <si>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</si>
  <si>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</si>
  <si>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</si>
  <si>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</si>
  <si>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</si>
  <si>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</si>
  <si>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</si>
  <si>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</si>
  <si>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</si>
  <si>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</si>
  <si>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</si>
  <si>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</si>
  <si>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</si>
  <si>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</si>
  <si>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</si>
  <si>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</si>
  <si>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</si>
  <si>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</si>
  <si>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</si>
  <si>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</si>
  <si>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</si>
  <si>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</si>
  <si>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</si>
  <si>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</si>
  <si>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</si>
  <si>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</si>
  <si>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</si>
  <si>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</si>
  <si>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</si>
  <si>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</si>
  <si>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</si>
  <si>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</si>
  <si>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</si>
  <si>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</si>
  <si>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</si>
  <si>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</si>
  <si>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</si>
  <si>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</si>
  <si>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</si>
  <si>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</si>
  <si>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</si>
  <si>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</si>
  <si>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</si>
  <si>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</si>
  <si>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</si>
  <si>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</si>
  <si>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</si>
  <si>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</si>
  <si>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</si>
  <si>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</si>
  <si>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</si>
  <si>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</si>
  <si>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</si>
  <si>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</si>
  <si>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</si>
  <si>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</si>
  <si>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</si>
  <si>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</si>
  <si>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</si>
  <si>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</si>
  <si>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</si>
  <si>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</si>
  <si>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</si>
  <si>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</si>
  <si>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</si>
  <si>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</si>
  <si>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</si>
  <si>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</si>
  <si>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</si>
  <si>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</si>
  <si>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</si>
  <si>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</si>
  <si>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</si>
  <si>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</si>
  <si>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</si>
  <si>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</si>
  <si>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</si>
  <si>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</si>
  <si>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</si>
  <si>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</si>
  <si>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</si>
  <si>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</si>
  <si>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</si>
  <si>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</si>
  <si>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</si>
  <si>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</si>
  <si>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</si>
  <si>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</si>
  <si>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</si>
  <si>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</si>
  <si>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</si>
  <si>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</si>
  <si>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</si>
  <si>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</si>
  <si>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</si>
  <si>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</si>
  <si>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</si>
  <si>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</si>
  <si>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</si>
  <si>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</si>
  <si>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</si>
  <si>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</si>
  <si>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</si>
  <si>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</si>
  <si>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</si>
  <si>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</si>
  <si>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</si>
  <si>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</si>
  <si>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</si>
  <si>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</si>
  <si>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</si>
  <si>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</si>
  <si>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</si>
  <si>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</si>
  <si>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</si>
  <si>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</si>
  <si>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</si>
  <si>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</si>
  <si>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</si>
  <si>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</si>
  <si>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</si>
  <si>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</si>
  <si>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</si>
  <si>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</si>
  <si>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</si>
  <si>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</si>
  <si>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</si>
  <si>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</si>
  <si>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</si>
  <si>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</si>
  <si>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</si>
  <si>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</si>
  <si>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</si>
  <si>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</si>
  <si>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</si>
  <si>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</si>
  <si>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</si>
  <si>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</si>
  <si>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</si>
  <si>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</si>
  <si>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</si>
  <si>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</si>
  <si>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</si>
  <si>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</si>
  <si>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</si>
  <si>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</si>
  <si>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</si>
  <si>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</si>
  <si>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</si>
  <si>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</si>
  <si>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</si>
  <si>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</si>
  <si>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</si>
  <si>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</si>
  <si>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</si>
  <si>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</si>
  <si>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</si>
  <si>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</si>
  <si>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</si>
  <si>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</si>
  <si>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</si>
  <si>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</si>
  <si>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</si>
  <si>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</si>
  <si>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</si>
  <si>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</si>
  <si>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</si>
  <si>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</si>
  <si>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</si>
  <si>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</si>
  <si>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</si>
  <si>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</si>
  <si>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</si>
  <si>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</si>
  <si>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</si>
  <si>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</si>
  <si>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</si>
  <si>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</si>
  <si>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</si>
  <si>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</si>
  <si>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</si>
  <si>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</si>
  <si>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</si>
  <si>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</si>
  <si>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</si>
  <si>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</si>
  <si>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</si>
  <si>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</si>
  <si>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</si>
  <si>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</si>
  <si>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</si>
  <si>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</si>
  <si>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</si>
  <si>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</si>
  <si>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</si>
  <si>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</si>
  <si>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</si>
  <si>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</si>
  <si>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</si>
  <si>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</si>
  <si>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</si>
  <si>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</si>
  <si>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</si>
  <si>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</si>
  <si>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</si>
  <si>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</si>
  <si>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</si>
  <si>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</si>
  <si>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</si>
  <si>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</si>
  <si>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</si>
  <si>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</si>
  <si>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</si>
  <si>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</si>
  <si>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</si>
  <si>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</si>
  <si>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</si>
  <si>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</si>
  <si>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</si>
  <si>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</si>
  <si>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</si>
  <si>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</si>
  <si>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</si>
  <si>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</si>
  <si>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</si>
  <si>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</si>
  <si>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</si>
  <si>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</si>
  <si>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</si>
  <si>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</si>
  <si>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</si>
  <si>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</si>
  <si>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</si>
  <si>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</si>
  <si>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</si>
  <si>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</si>
  <si>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</si>
  <si>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</si>
  <si>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</si>
  <si>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</si>
  <si>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</si>
  <si>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</si>
  <si>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</si>
  <si>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</si>
  <si>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</si>
  <si>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</si>
  <si>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</si>
  <si>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</si>
  <si>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</si>
  <si>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</si>
  <si>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</si>
  <si>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</si>
  <si>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</si>
  <si>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</si>
  <si>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</si>
  <si>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</si>
  <si>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</si>
  <si>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</si>
  <si>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</si>
  <si>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</si>
  <si>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</si>
  <si>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</si>
  <si>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</si>
  <si>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</si>
  <si>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</si>
  <si>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</si>
  <si>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</si>
  <si>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</si>
  <si>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</si>
  <si>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</si>
  <si>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</si>
  <si>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</si>
  <si>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</si>
  <si>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</si>
  <si>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</si>
  <si>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</si>
  <si>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</si>
  <si>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</si>
  <si>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</si>
  <si>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</si>
  <si>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</si>
  <si>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</si>
  <si>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</si>
  <si>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</si>
  <si>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</si>
  <si>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</si>
  <si>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</si>
  <si>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</si>
  <si>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</si>
  <si>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</si>
  <si>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</si>
  <si>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</si>
  <si>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</si>
  <si>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</si>
  <si>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</si>
  <si>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</si>
  <si>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</si>
  <si>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</si>
  <si>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</si>
  <si>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</si>
  <si>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</si>
  <si>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</si>
  <si>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</si>
  <si>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</si>
  <si>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</si>
  <si>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</si>
  <si>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</si>
  <si>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</si>
  <si>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</si>
  <si>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</si>
  <si>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</si>
  <si>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</si>
  <si>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</si>
  <si>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</si>
  <si>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</si>
  <si>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</si>
  <si>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</si>
  <si>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</si>
  <si>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</si>
  <si>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</si>
  <si>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</si>
  <si>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</si>
  <si>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</si>
  <si>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</si>
  <si>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</si>
  <si>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</si>
  <si>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</si>
  <si>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</si>
  <si>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</si>
  <si>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</si>
  <si>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</si>
  <si>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</si>
  <si>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</si>
  <si>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</si>
  <si>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</si>
  <si>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</si>
  <si>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</si>
  <si>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</si>
  <si>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</si>
  <si>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</si>
  <si>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</si>
  <si>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</si>
  <si>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</si>
  <si>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</si>
  <si>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</si>
  <si>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</si>
  <si>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</si>
  <si>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</si>
  <si>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</si>
  <si>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</si>
  <si>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</si>
  <si>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</si>
  <si>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</si>
  <si>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</si>
  <si>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</si>
  <si>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</si>
  <si>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</si>
  <si>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</si>
  <si>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</si>
  <si>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</si>
  <si>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</si>
  <si>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</si>
  <si>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</si>
  <si>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</si>
  <si>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</si>
  <si>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</si>
  <si>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</si>
  <si>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</si>
  <si>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</si>
  <si>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</si>
  <si>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</si>
  <si>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</si>
  <si>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</si>
  <si>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</si>
  <si>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</si>
  <si>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</si>
  <si>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</si>
  <si>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</si>
  <si>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</si>
  <si>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</si>
  <si>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</si>
  <si>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</si>
  <si>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</si>
  <si>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</si>
  <si>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</si>
  <si>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</si>
  <si>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</si>
  <si>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</si>
  <si>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</si>
  <si>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</si>
  <si>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</si>
  <si>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</si>
  <si>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</si>
  <si>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</si>
  <si>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</si>
  <si>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</si>
  <si>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</si>
  <si>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</si>
  <si>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</si>
  <si>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</si>
  <si>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</si>
  <si>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</si>
  <si>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</si>
  <si>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</si>
  <si>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</si>
  <si>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</si>
  <si>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</si>
  <si>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</si>
  <si>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</si>
  <si>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</si>
  <si>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</si>
  <si>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</si>
  <si>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</si>
  <si>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</si>
  <si>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</si>
  <si>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</si>
  <si>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</si>
  <si>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</si>
  <si>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</si>
  <si>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</si>
  <si>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</si>
  <si>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</si>
  <si>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</si>
  <si>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</si>
  <si>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</si>
  <si>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</si>
  <si>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</si>
  <si>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</si>
  <si>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</si>
  <si>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</si>
  <si>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</si>
  <si>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</si>
  <si>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</si>
  <si>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</si>
  <si>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</si>
  <si>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</si>
  <si>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</si>
  <si>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</si>
  <si>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</si>
  <si>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</si>
  <si>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</si>
  <si>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</si>
  <si>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</si>
  <si>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</si>
  <si>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</si>
  <si>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</si>
  <si>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</si>
  <si>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</si>
  <si>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</si>
  <si>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</si>
  <si>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</si>
  <si>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</si>
  <si>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</si>
  <si>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</si>
  <si>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</si>
  <si>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</si>
  <si>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</si>
  <si>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</si>
  <si>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</si>
  <si>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</si>
  <si>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</si>
  <si>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</si>
  <si>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</si>
  <si>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</si>
  <si>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</si>
  <si>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</si>
  <si>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</si>
  <si>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</si>
  <si>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</si>
  <si>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</si>
  <si>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</si>
  <si>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</si>
  <si>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</si>
  <si>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</si>
  <si>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</si>
  <si>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</si>
  <si>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</si>
  <si>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</si>
  <si>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</si>
  <si>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</si>
  <si>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</si>
  <si>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</si>
  <si>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</si>
  <si>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</si>
  <si>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</si>
  <si>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</si>
  <si>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</si>
  <si>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</si>
  <si>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</si>
  <si>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</si>
  <si>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</si>
  <si>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</si>
  <si>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</si>
  <si>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</si>
  <si>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</si>
  <si>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</si>
  <si>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</si>
  <si>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</si>
  <si>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</si>
  <si>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</si>
  <si>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</si>
  <si>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</si>
  <si>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</si>
  <si>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</si>
  <si>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</si>
  <si>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</si>
  <si>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</si>
  <si>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</si>
  <si>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</si>
  <si>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</si>
  <si>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</si>
  <si>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</si>
  <si>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</si>
  <si>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</si>
  <si>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</si>
  <si>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</si>
  <si>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</si>
  <si>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</si>
  <si>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</si>
  <si>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</si>
  <si>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</si>
  <si>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</si>
  <si>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</si>
  <si>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</si>
  <si>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</si>
  <si>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</si>
  <si>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</si>
  <si>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</si>
  <si>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</si>
  <si>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</si>
  <si>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</si>
  <si>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</si>
  <si>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</si>
  <si>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</si>
  <si>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</si>
  <si>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</si>
  <si>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</si>
  <si>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</si>
  <si>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</si>
  <si>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</si>
  <si>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</si>
  <si>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</si>
  <si>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</si>
  <si>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</si>
  <si>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</si>
  <si>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</si>
  <si>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</si>
  <si>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</si>
  <si>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</si>
  <si>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</si>
  <si>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</si>
  <si>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</si>
  <si>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</si>
  <si>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</si>
  <si>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</si>
  <si>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</si>
  <si>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</si>
  <si>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</si>
  <si>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</si>
  <si>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</si>
  <si>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</si>
  <si>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</si>
  <si>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</si>
  <si>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</si>
  <si>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</si>
  <si>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</si>
  <si>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</si>
  <si>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</si>
  <si>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</si>
  <si>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</si>
  <si>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</si>
  <si>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</si>
  <si>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</si>
  <si>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</si>
  <si>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</si>
  <si>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</si>
  <si>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</si>
  <si>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</si>
  <si>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</si>
  <si>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</si>
  <si>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</si>
  <si>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</si>
  <si>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</si>
  <si>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</si>
  <si>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</si>
  <si>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</si>
  <si>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</si>
  <si>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</si>
  <si>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</si>
  <si>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</si>
  <si>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</si>
  <si>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</si>
  <si>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</si>
  <si>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</si>
  <si>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</si>
  <si>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</si>
  <si>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</si>
  <si>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</si>
  <si>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</si>
  <si>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</si>
  <si>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</si>
  <si>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</si>
  <si>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</si>
  <si>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</si>
  <si>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</si>
  <si>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</si>
  <si>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</si>
  <si>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</si>
  <si>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</si>
  <si>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</si>
  <si>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</si>
  <si>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</si>
  <si>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</si>
  <si>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</si>
  <si>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</si>
  <si>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</si>
  <si>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</si>
  <si>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</si>
  <si>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</si>
  <si>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</si>
  <si>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</si>
  <si>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</si>
  <si>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</si>
  <si>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</si>
  <si>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</si>
  <si>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</si>
  <si>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</si>
  <si>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</si>
  <si>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</si>
  <si>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</si>
  <si>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</si>
  <si>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</si>
  <si>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</si>
  <si>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</si>
  <si>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</si>
  <si>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</si>
  <si>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</si>
  <si>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</si>
  <si>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</si>
  <si>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</si>
  <si>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</si>
  <si>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</si>
  <si>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</si>
  <si>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</si>
  <si>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</si>
  <si>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</si>
  <si>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</si>
  <si>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</si>
  <si>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</si>
  <si>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</si>
  <si>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</si>
  <si>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</si>
  <si>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</si>
  <si>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</si>
  <si>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</si>
  <si>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</si>
  <si>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</si>
  <si>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</si>
  <si>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</si>
  <si>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</si>
  <si>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</si>
  <si>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</si>
  <si>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</si>
  <si>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</si>
  <si>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</si>
  <si>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</si>
  <si>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</si>
  <si>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</si>
  <si>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</si>
  <si>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</si>
  <si>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</si>
  <si>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</si>
  <si>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</si>
  <si>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</si>
  <si>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</si>
  <si>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</si>
  <si>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</si>
  <si>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</si>
  <si>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</si>
  <si>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</si>
  <si>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</si>
  <si>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</si>
  <si>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</si>
  <si>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</si>
  <si>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</si>
  <si>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</si>
  <si>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</si>
  <si>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</si>
  <si>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</si>
  <si>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</si>
  <si>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</si>
  <si>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</si>
  <si>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</si>
  <si>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</si>
  <si>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</si>
  <si>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</si>
  <si>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</si>
  <si>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</si>
  <si>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</si>
  <si>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</si>
  <si>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</si>
  <si>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</si>
  <si>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</si>
  <si>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</si>
  <si>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</si>
  <si>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</si>
  <si>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</si>
  <si>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</si>
  <si>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</si>
  <si>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</si>
  <si>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</si>
  <si>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</si>
  <si>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</si>
  <si>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</si>
  <si>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</si>
  <si>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</si>
  <si>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</si>
  <si>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</si>
  <si>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</si>
  <si>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</si>
  <si>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</si>
  <si>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</si>
  <si>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</si>
  <si>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</si>
  <si>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</si>
  <si>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</si>
  <si>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</si>
  <si>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</si>
  <si>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</si>
  <si>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</si>
  <si>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</si>
  <si>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</si>
  <si>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</si>
  <si>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</si>
  <si>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</si>
  <si>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</si>
  <si>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</si>
  <si>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</si>
  <si>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</si>
  <si>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</si>
  <si>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</si>
  <si>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</si>
  <si>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</si>
  <si>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</si>
  <si>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</si>
  <si>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</si>
  <si>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</si>
  <si>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</si>
  <si>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</si>
  <si>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</si>
  <si>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</si>
  <si>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</si>
  <si>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</si>
  <si>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</si>
  <si>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</si>
  <si>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</si>
  <si>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</si>
  <si>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</si>
  <si>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</si>
  <si>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</si>
  <si>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</si>
  <si>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</si>
  <si>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</si>
  <si>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</si>
  <si>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</si>
  <si>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</si>
  <si>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</si>
  <si>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</si>
  <si>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</si>
  <si>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</si>
  <si>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</si>
  <si>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</si>
  <si>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</si>
  <si>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</si>
  <si>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</si>
  <si>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</si>
  <si>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</si>
  <si>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</si>
  <si>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</si>
  <si>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</si>
  <si>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</si>
  <si>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</si>
  <si>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</si>
  <si>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</si>
  <si>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</si>
  <si>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</si>
  <si>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</si>
  <si>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</si>
  <si>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</si>
  <si>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</si>
  <si>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</si>
  <si>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</si>
  <si>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</si>
  <si>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</si>
  <si>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</si>
  <si>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</si>
  <si>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</si>
  <si>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</si>
  <si>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</si>
  <si>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</si>
  <si>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</si>
  <si>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</si>
  <si>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</si>
  <si>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</si>
  <si>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</si>
  <si>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</si>
  <si>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</si>
  <si>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</si>
  <si>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</si>
  <si>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</si>
  <si>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</si>
  <si>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</si>
  <si>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</si>
  <si>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</si>
  <si>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</si>
  <si>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</si>
  <si>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</si>
  <si>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</si>
  <si>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</si>
  <si>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</si>
  <si>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</si>
  <si>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</si>
  <si>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</si>
  <si>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</si>
  <si>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</si>
  <si>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</si>
  <si>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</si>
  <si>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</si>
  <si>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</si>
  <si>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</si>
  <si>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</si>
  <si>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</si>
  <si>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</si>
  <si>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</si>
  <si>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</si>
  <si>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</si>
  <si>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</si>
  <si>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</si>
  <si>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</si>
  <si>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</si>
  <si>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</si>
  <si>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</si>
  <si>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</si>
  <si>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</si>
  <si>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</si>
  <si>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</si>
  <si>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</si>
  <si>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</si>
  <si>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</si>
  <si>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</si>
  <si>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</si>
  <si>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</si>
  <si>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</si>
  <si>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</si>
  <si>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</si>
  <si>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</si>
  <si>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</si>
  <si>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</si>
  <si>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</si>
  <si>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</si>
  <si>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</si>
  <si>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</si>
  <si>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</si>
  <si>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</si>
  <si>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</si>
  <si>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</si>
  <si>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</si>
  <si>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</si>
  <si>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</si>
  <si>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</si>
  <si>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</si>
  <si>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</si>
  <si>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</si>
  <si>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</si>
  <si>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</si>
  <si>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</si>
  <si>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</si>
  <si>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</si>
  <si>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</si>
  <si>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</si>
  <si>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</si>
  <si>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</si>
  <si>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</si>
  <si>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</si>
  <si>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</si>
  <si>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</si>
  <si>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</si>
  <si>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</si>
  <si>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</si>
  <si>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</si>
  <si>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</si>
  <si>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</si>
  <si>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</si>
  <si>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</si>
  <si>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</si>
  <si>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</si>
  <si>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</si>
  <si>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</si>
  <si>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</si>
  <si>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</si>
  <si>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</si>
  <si>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</si>
  <si>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</si>
  <si>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</si>
  <si>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</si>
  <si>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</si>
  <si>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</si>
  <si>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</si>
  <si>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</si>
  <si>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</si>
  <si>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</si>
  <si>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</si>
  <si>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</si>
  <si>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</si>
  <si>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</si>
  <si>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</si>
  <si>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</si>
  <si>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</si>
  <si>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</si>
  <si>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</si>
  <si>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</si>
  <si>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</si>
  <si>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</si>
  <si>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</si>
  <si>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</si>
  <si>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</si>
  <si>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</si>
  <si>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</si>
  <si>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</si>
  <si>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</si>
  <si>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</si>
  <si>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</si>
  <si>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</si>
  <si>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</si>
  <si>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</si>
  <si>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</si>
  <si>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</si>
  <si>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</si>
  <si>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</si>
  <si>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</si>
  <si>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</si>
  <si>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</si>
  <si>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</si>
  <si>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</si>
  <si>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</si>
  <si>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</si>
  <si>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</si>
  <si>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</si>
  <si>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</si>
  <si>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</si>
  <si>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</si>
  <si>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</si>
  <si>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</si>
  <si>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</si>
  <si>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</si>
  <si>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</si>
  <si>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</si>
  <si>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</si>
  <si>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</si>
  <si>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</si>
  <si>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</si>
  <si>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</si>
  <si>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</si>
  <si>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</si>
  <si>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</si>
  <si>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</si>
  <si>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</si>
  <si>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</si>
  <si>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</si>
  <si>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</si>
  <si>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</si>
  <si>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</si>
  <si>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</si>
  <si>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</si>
  <si>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</si>
  <si>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</si>
  <si>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</si>
  <si>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</si>
  <si>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</si>
  <si>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</si>
  <si>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</si>
  <si>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</si>
  <si>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</si>
  <si>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</si>
  <si>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</si>
  <si>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</si>
  <si>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</si>
  <si>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</si>
  <si>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</si>
  <si>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</si>
  <si>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</si>
  <si>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</si>
  <si>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</si>
  <si>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</si>
  <si>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</si>
  <si>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</si>
  <si>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</si>
  <si>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</si>
  <si>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</si>
  <si>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</si>
  <si>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</si>
  <si>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</si>
  <si>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</si>
  <si>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</si>
  <si>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</si>
  <si>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</si>
  <si>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</si>
  <si>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</si>
  <si>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</si>
  <si>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</si>
  <si>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</si>
  <si>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</si>
  <si>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</si>
  <si>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</si>
  <si>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</si>
  <si>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</si>
  <si>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</si>
  <si>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</si>
  <si>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</si>
  <si>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</si>
  <si>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</si>
  <si>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</si>
  <si>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</si>
  <si>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</si>
  <si>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</si>
  <si>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</si>
  <si>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</si>
  <si>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</si>
  <si>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</si>
  <si>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</si>
  <si>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</si>
  <si>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</si>
  <si>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</si>
  <si>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</si>
  <si>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</si>
  <si>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</si>
  <si>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</si>
  <si>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</si>
  <si>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</si>
  <si>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</si>
  <si>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</si>
  <si>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</si>
  <si>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</si>
  <si>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</si>
  <si>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</si>
  <si>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</si>
  <si>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</si>
  <si>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</si>
  <si>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</si>
  <si>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</si>
  <si>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</si>
  <si>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</si>
  <si>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</si>
  <si>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</si>
  <si>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</si>
  <si>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</si>
  <si>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</si>
  <si>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</si>
  <si>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</si>
  <si>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</si>
  <si>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</si>
  <si>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</si>
  <si>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</si>
  <si>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</si>
  <si>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</si>
  <si>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</si>
  <si>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</si>
  <si>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</si>
  <si>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</si>
  <si>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</si>
  <si>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</si>
  <si>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</si>
  <si>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</si>
  <si>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</si>
  <si>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</si>
  <si>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</si>
  <si>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</si>
  <si>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</si>
  <si>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</si>
  <si>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</si>
  <si>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</si>
  <si>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</si>
  <si>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</si>
  <si>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</si>
  <si>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</si>
  <si>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</si>
  <si>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</si>
  <si>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</si>
  <si>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</si>
  <si>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</si>
  <si>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</si>
  <si>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</si>
  <si>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</si>
  <si>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</si>
  <si>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</si>
  <si>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</si>
  <si>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</si>
  <si>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</si>
  <si>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</si>
  <si>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</si>
  <si>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</si>
  <si>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</si>
  <si>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</si>
  <si>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</si>
  <si>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</si>
  <si>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</si>
  <si>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</si>
  <si>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</si>
  <si>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</si>
  <si>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</si>
  <si>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</si>
  <si>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</si>
  <si>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</si>
  <si>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</si>
  <si>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</si>
  <si>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</si>
  <si>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</si>
  <si>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</si>
  <si>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</si>
  <si>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</si>
  <si>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</si>
  <si>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</si>
  <si>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</si>
  <si>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</si>
  <si>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</si>
  <si>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</si>
  <si>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</si>
  <si>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</si>
  <si>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</si>
  <si>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</si>
  <si>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</si>
  <si>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</si>
  <si>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</si>
  <si>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</si>
  <si>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</si>
  <si>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</si>
  <si>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</si>
  <si>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</si>
  <si>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</si>
  <si>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</si>
  <si>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</si>
  <si>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</si>
  <si>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</si>
  <si>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</si>
  <si>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</si>
  <si>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</si>
  <si>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</si>
  <si>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</si>
  <si>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</si>
  <si>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</si>
  <si>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</si>
  <si>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</si>
  <si>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</si>
  <si>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</si>
  <si>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</si>
  <si>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</si>
  <si>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</si>
  <si>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</si>
  <si>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</si>
  <si>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</si>
  <si>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</si>
  <si>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</si>
  <si>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</si>
  <si>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</si>
  <si>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</si>
  <si>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</si>
  <si>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</si>
  <si>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</si>
  <si>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</si>
  <si>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</si>
  <si>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</si>
  <si>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</si>
  <si>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</si>
  <si>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</si>
  <si>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</si>
  <si>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</si>
  <si>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</si>
  <si>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</si>
  <si>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</si>
  <si>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</si>
  <si>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</si>
  <si>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</si>
  <si>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</si>
  <si>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</si>
  <si>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</si>
  <si>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</si>
  <si>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</si>
  <si>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</si>
  <si>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</si>
  <si>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</si>
  <si>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</si>
  <si>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</si>
  <si>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</si>
  <si>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</si>
  <si>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</si>
  <si>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</si>
  <si>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</si>
  <si>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</si>
  <si>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</si>
  <si>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</si>
  <si>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</si>
  <si>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</si>
  <si>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</si>
  <si>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</si>
  <si>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</si>
  <si>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</si>
  <si>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</si>
  <si>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</si>
  <si>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</si>
  <si>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</si>
  <si>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</si>
  <si>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</si>
  <si>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</si>
  <si>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</si>
  <si>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</si>
  <si>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</si>
  <si>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</si>
  <si>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</si>
  <si>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</si>
  <si>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</si>
  <si>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</si>
  <si>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</si>
  <si>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</si>
  <si>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</si>
  <si>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</si>
  <si>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</si>
  <si>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</si>
  <si>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</si>
  <si>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</si>
  <si>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</si>
  <si>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</si>
  <si>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</si>
  <si>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</si>
  <si>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</si>
  <si>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</si>
  <si>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</si>
  <si>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</si>
  <si>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</si>
  <si>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</si>
  <si>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</si>
  <si>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</si>
  <si>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</si>
  <si>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</si>
  <si>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</si>
  <si>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</si>
  <si>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</si>
  <si>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</si>
  <si>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</si>
  <si>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</si>
  <si>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</si>
  <si>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</si>
  <si>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</si>
  <si>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</si>
  <si>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</si>
  <si>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</si>
  <si>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</si>
  <si>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</si>
  <si>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</si>
  <si>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</si>
  <si>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</si>
  <si>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</si>
  <si>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</si>
  <si>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</si>
  <si>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</si>
  <si>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</si>
  <si>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</si>
  <si>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</si>
  <si>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</si>
  <si>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</si>
  <si>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</si>
  <si>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</si>
  <si>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</si>
  <si>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</si>
  <si>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</si>
  <si>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</si>
  <si>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</si>
  <si>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</si>
  <si>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</si>
  <si>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</si>
  <si>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</si>
  <si>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</si>
  <si>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</si>
  <si>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</si>
  <si>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</si>
  <si>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</si>
  <si>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</si>
  <si>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</si>
  <si>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</si>
  <si>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</si>
  <si>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</si>
  <si>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</si>
  <si>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</si>
  <si>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</si>
  <si>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</si>
  <si>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</si>
  <si>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</si>
  <si>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</si>
  <si>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</si>
  <si>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</si>
  <si>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</si>
  <si>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</si>
  <si>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</si>
  <si>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</si>
  <si>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</si>
  <si>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</si>
  <si>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</si>
  <si>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</si>
  <si>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</si>
  <si>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</si>
  <si>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</si>
  <si>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</si>
  <si>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</si>
  <si>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</si>
  <si>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</si>
  <si>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</si>
  <si>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</si>
  <si>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</si>
  <si>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</si>
  <si>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</si>
  <si>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</si>
  <si>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</si>
  <si>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</si>
  <si>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</si>
  <si>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</si>
  <si>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</si>
  <si>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</si>
  <si>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</si>
  <si>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</si>
  <si>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</si>
  <si>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</si>
  <si>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</si>
  <si>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</si>
  <si>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</si>
  <si>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</si>
  <si>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</si>
  <si>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</si>
  <si>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</si>
  <si>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</si>
  <si>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</si>
  <si>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</si>
  <si>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</si>
  <si>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</si>
  <si>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</si>
  <si>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</si>
  <si>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</si>
  <si>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</si>
  <si>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</si>
  <si>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</si>
  <si>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</si>
  <si>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</si>
  <si>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</si>
  <si>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</si>
  <si>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</si>
  <si>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</si>
  <si>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</si>
  <si>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</si>
  <si>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</si>
  <si>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</si>
  <si>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</si>
  <si>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</si>
  <si>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</si>
  <si>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</si>
  <si>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</si>
  <si>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</si>
  <si>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</si>
  <si>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</si>
  <si>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</si>
  <si>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</si>
  <si>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</si>
  <si>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</si>
  <si>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</si>
  <si>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</si>
  <si>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</si>
  <si>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</si>
  <si>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</si>
  <si>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</si>
  <si>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</si>
  <si>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</si>
  <si>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</si>
  <si>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</si>
  <si>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</si>
  <si>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</si>
  <si>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</si>
  <si>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</si>
  <si>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</si>
  <si>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</si>
  <si>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</si>
  <si>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</si>
  <si>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</si>
  <si>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</si>
  <si>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</si>
  <si>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</si>
  <si>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</si>
  <si>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</si>
  <si>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</si>
  <si>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</si>
  <si>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</si>
  <si>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</si>
  <si>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</si>
  <si>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</si>
  <si>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</si>
  <si>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</si>
  <si>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</si>
  <si>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</si>
  <si>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</si>
  <si>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</si>
  <si>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</si>
  <si>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</si>
  <si>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</si>
  <si>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</si>
  <si>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</si>
  <si>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</si>
  <si>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</si>
  <si>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</si>
  <si>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</si>
  <si>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</si>
  <si>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</si>
  <si>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</si>
  <si>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</si>
  <si>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</si>
  <si>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</si>
  <si>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</si>
  <si>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</si>
  <si>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</si>
  <si>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</si>
  <si>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</si>
  <si>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</si>
  <si>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</si>
  <si>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</si>
  <si>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</si>
  <si>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</si>
  <si>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</si>
  <si>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</si>
  <si>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</si>
  <si>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</si>
  <si>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</si>
  <si>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</si>
  <si>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</si>
  <si>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</si>
  <si>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</si>
  <si>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</si>
  <si>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</si>
  <si>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</si>
  <si>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</si>
  <si>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</si>
  <si>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</si>
  <si>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</si>
  <si>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</si>
  <si>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</si>
  <si>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</si>
  <si>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</si>
  <si>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</si>
  <si>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</si>
  <si>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</si>
  <si>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</si>
  <si>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</si>
  <si>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</si>
  <si>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</si>
  <si>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</si>
  <si>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</si>
  <si>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</si>
  <si>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</si>
  <si>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</si>
  <si>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</si>
  <si>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</si>
  <si>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</si>
  <si>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</si>
  <si>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</si>
  <si>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</si>
  <si>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</si>
  <si>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</si>
  <si>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</si>
  <si>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</si>
  <si>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</si>
  <si>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</si>
  <si>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</si>
  <si>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</si>
  <si>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</si>
  <si>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</si>
  <si>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</si>
  <si>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</si>
  <si>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</si>
  <si>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</si>
  <si>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</si>
  <si>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</si>
  <si>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</si>
  <si>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</si>
  <si>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</si>
  <si>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</si>
  <si>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</si>
  <si>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</si>
  <si>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</si>
  <si>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</si>
  <si>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</si>
  <si>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</si>
  <si>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</si>
  <si>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</si>
  <si>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</si>
  <si>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</si>
  <si>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</si>
  <si>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</si>
  <si>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</si>
  <si>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</si>
  <si>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</si>
  <si>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</si>
  <si>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</si>
  <si>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</si>
  <si>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</si>
  <si>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</si>
  <si>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</si>
  <si>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</si>
  <si>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</si>
  <si>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</si>
  <si>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</si>
  <si>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</si>
  <si>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</si>
  <si>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</si>
  <si>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</si>
  <si>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</si>
  <si>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</si>
  <si>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</si>
  <si>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</si>
  <si>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</si>
  <si>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</si>
  <si>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</si>
  <si>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</si>
  <si>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</si>
  <si>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</si>
  <si>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</si>
  <si>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</si>
  <si>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</si>
  <si>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</si>
  <si>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</si>
  <si>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</si>
  <si>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</si>
  <si>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</si>
  <si>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</si>
  <si>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</si>
  <si>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</si>
  <si>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</si>
  <si>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</si>
  <si>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</si>
  <si>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</si>
  <si>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</si>
  <si>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</si>
  <si>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</si>
  <si>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</si>
  <si>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</si>
  <si>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</si>
  <si>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</si>
  <si>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</si>
  <si>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</si>
  <si>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</si>
  <si>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</si>
  <si>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</si>
  <si>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</si>
  <si>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</si>
  <si>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</si>
  <si>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</si>
  <si>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</si>
  <si>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</si>
  <si>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</si>
  <si>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</si>
  <si>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</si>
  <si>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</si>
  <si>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</si>
  <si>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</si>
  <si>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</si>
  <si>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</si>
  <si>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</si>
  <si>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</si>
  <si>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</si>
  <si>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</si>
  <si>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</si>
  <si>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</si>
  <si>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</si>
  <si>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</si>
  <si>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</si>
  <si>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</si>
  <si>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</si>
  <si>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</si>
  <si>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</si>
  <si>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</si>
  <si>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</si>
  <si>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</si>
  <si>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</si>
  <si>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</si>
  <si>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</si>
  <si>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</si>
  <si>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</si>
  <si>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</si>
  <si>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</si>
  <si>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</si>
  <si>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</si>
  <si>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</si>
  <si>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</si>
  <si>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</si>
  <si>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</si>
  <si>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</si>
  <si>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</si>
  <si>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</si>
  <si>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</si>
  <si>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</si>
  <si>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</si>
  <si>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</si>
  <si>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</si>
  <si>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</si>
  <si>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</si>
  <si>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</si>
  <si>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</si>
  <si>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</si>
  <si>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</si>
  <si>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</si>
  <si>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</si>
  <si>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</si>
  <si>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</si>
  <si>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</si>
  <si>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</si>
  <si>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</si>
  <si>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</si>
  <si>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</si>
  <si>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</si>
  <si>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</si>
  <si>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</si>
  <si>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</si>
  <si>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</si>
  <si>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</si>
  <si>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</si>
  <si>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</si>
  <si>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</si>
  <si>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</si>
  <si>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</si>
  <si>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</si>
  <si>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</si>
  <si>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</si>
  <si>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</si>
  <si>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</si>
  <si>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</si>
  <si>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</si>
  <si>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</si>
  <si>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</si>
  <si>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</si>
  <si>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</si>
  <si>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</si>
  <si>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</si>
  <si>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</si>
  <si>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</si>
  <si>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</si>
  <si>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</si>
  <si>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</si>
  <si>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</si>
  <si>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</si>
  <si>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</si>
  <si>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</si>
  <si>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</si>
  <si>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</si>
  <si>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</si>
  <si>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</si>
  <si>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</si>
  <si>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</si>
  <si>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</si>
  <si>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</si>
  <si>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</si>
  <si>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</si>
  <si>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</si>
  <si>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</si>
  <si>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</si>
  <si>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</si>
  <si>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</si>
  <si>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</si>
  <si>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</si>
  <si>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</si>
  <si>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</si>
  <si>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</si>
  <si>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</si>
  <si>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</si>
  <si>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</si>
  <si>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</si>
  <si>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</si>
  <si>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</si>
  <si>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</si>
  <si>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</si>
  <si>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</si>
  <si>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</si>
  <si>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</si>
  <si>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</si>
  <si>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</si>
  <si>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</si>
  <si>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</si>
  <si>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</si>
  <si>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</si>
  <si>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</si>
  <si>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</si>
  <si>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</si>
  <si>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</si>
  <si>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</si>
  <si>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</si>
  <si>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</si>
  <si>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</si>
  <si>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</si>
  <si>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</si>
  <si>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</si>
  <si>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</si>
  <si>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</si>
  <si>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</si>
  <si>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</si>
  <si>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</si>
  <si>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</si>
  <si>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</si>
  <si>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</si>
  <si>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</si>
  <si>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</si>
  <si>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</si>
  <si>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</si>
  <si>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</si>
  <si>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</si>
  <si>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</si>
  <si>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</si>
  <si>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</si>
  <si>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</si>
  <si>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</si>
  <si>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</si>
  <si>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</si>
  <si>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</si>
  <si>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</si>
  <si>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</si>
  <si>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</si>
  <si>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</si>
  <si>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</si>
  <si>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</si>
  <si>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</si>
  <si>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</si>
  <si>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</si>
  <si>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</si>
  <si>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</si>
  <si>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</si>
  <si>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</si>
  <si>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</si>
  <si>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</si>
  <si>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</si>
  <si>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</si>
  <si>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</si>
  <si>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</si>
  <si>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</si>
  <si>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</si>
  <si>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</si>
  <si>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</si>
  <si>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</si>
  <si>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</si>
  <si>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</si>
  <si>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</si>
  <si>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</si>
  <si>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</si>
  <si>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</si>
  <si>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</si>
  <si>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</si>
  <si>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</si>
  <si>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</si>
  <si>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</si>
  <si>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</si>
  <si>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</si>
  <si>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</si>
  <si>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</si>
  <si>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</si>
  <si>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</si>
  <si>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</si>
  <si>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</si>
  <si>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</si>
  <si>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</si>
  <si>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</si>
  <si>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</si>
  <si>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</si>
  <si>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</si>
  <si>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</si>
  <si>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</si>
  <si>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</si>
  <si>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</si>
  <si>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</si>
  <si>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</si>
  <si>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</si>
  <si>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</si>
  <si>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</si>
  <si>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</si>
  <si>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</si>
  <si>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</si>
  <si>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</si>
  <si>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</si>
  <si>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</si>
  <si>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</si>
  <si>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</si>
  <si>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</si>
  <si>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</si>
  <si>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</si>
  <si>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</si>
  <si>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</si>
  <si>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</si>
  <si>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</si>
  <si>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</si>
  <si>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</si>
  <si>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</si>
  <si>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</si>
  <si>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</si>
  <si>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</si>
  <si>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</si>
  <si>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</si>
  <si>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</si>
  <si>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</si>
  <si>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</si>
  <si>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</si>
  <si>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</si>
  <si>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</si>
  <si>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</si>
  <si>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</si>
  <si>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</si>
  <si>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</si>
  <si>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</si>
  <si>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</si>
  <si>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</si>
  <si>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</si>
  <si>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</si>
  <si>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</si>
  <si>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</si>
  <si>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</si>
  <si>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</si>
  <si>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</si>
  <si>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</si>
  <si>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</si>
  <si>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</si>
  <si>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</si>
  <si>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</si>
  <si>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</si>
  <si>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</si>
  <si>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</si>
  <si>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</si>
  <si>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</si>
  <si>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</si>
  <si>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</si>
  <si>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</si>
  <si>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</si>
  <si>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</si>
  <si>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</si>
  <si>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</si>
  <si>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</si>
  <si>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</si>
  <si>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</si>
  <si>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</si>
  <si>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</si>
  <si>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</si>
  <si>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</si>
  <si>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</si>
  <si>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</si>
  <si>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</si>
  <si>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</si>
  <si>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</si>
  <si>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</si>
  <si>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</si>
  <si>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</si>
  <si>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</si>
  <si>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</si>
  <si>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</si>
  <si>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</si>
  <si>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</si>
  <si>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</si>
  <si>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</si>
  <si>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</si>
  <si>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</si>
  <si>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</si>
  <si>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</si>
  <si>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</si>
  <si>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</si>
  <si>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</si>
  <si>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</si>
  <si>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</si>
  <si>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</si>
  <si>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</si>
  <si>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</si>
  <si>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</si>
  <si>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</si>
  <si>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</si>
  <si>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</si>
  <si>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</si>
  <si>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</si>
  <si>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</si>
  <si>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</si>
  <si>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</si>
  <si>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</si>
  <si>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</si>
  <si>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</si>
  <si>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</si>
  <si>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</si>
  <si>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</si>
  <si>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</si>
  <si>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</si>
  <si>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</si>
  <si>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</si>
  <si>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</si>
  <si>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</si>
  <si>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</si>
  <si>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</si>
  <si>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</si>
  <si>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</si>
  <si>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</si>
  <si>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</si>
  <si>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</si>
  <si>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</si>
  <si>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</si>
  <si>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</si>
  <si>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</si>
  <si>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</si>
  <si>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</si>
  <si>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</si>
  <si>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</si>
  <si>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</si>
  <si>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</si>
  <si>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</si>
  <si>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</si>
  <si>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</si>
  <si>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</si>
  <si>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</si>
  <si>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</si>
  <si>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</si>
  <si>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</si>
  <si>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</si>
  <si>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</si>
  <si>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</si>
  <si>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</si>
  <si>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</si>
  <si>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</si>
  <si>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</si>
  <si>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</si>
  <si>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</si>
  <si>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</si>
  <si>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</si>
  <si>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</si>
  <si>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</si>
  <si>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</si>
  <si>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</si>
  <si>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</si>
  <si>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</si>
  <si>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</si>
  <si>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</si>
  <si>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</si>
  <si>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</si>
  <si>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</si>
  <si>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</si>
  <si>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</si>
  <si>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</si>
  <si>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</si>
  <si>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</si>
  <si>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</si>
  <si>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</si>
  <si>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</si>
  <si>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</si>
  <si>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</si>
  <si>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</si>
  <si>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</si>
  <si>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</si>
  <si>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</si>
  <si>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</si>
  <si>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</si>
  <si>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</si>
  <si>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</si>
  <si>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</si>
  <si>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</si>
  <si>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</si>
  <si>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</si>
  <si>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</si>
  <si>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</si>
  <si>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</si>
  <si>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</si>
  <si>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</si>
  <si>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</si>
  <si>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</si>
  <si>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</si>
  <si>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</si>
  <si>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</si>
  <si>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</si>
  <si>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</si>
  <si>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</si>
  <si>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</si>
  <si>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</si>
  <si>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</si>
  <si>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</si>
  <si>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</si>
  <si>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</si>
  <si>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</si>
  <si>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</si>
  <si>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</si>
  <si>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</si>
  <si>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</si>
  <si>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</si>
  <si>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</si>
  <si>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</si>
  <si>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</si>
  <si>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</si>
  <si>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</si>
  <si>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</si>
  <si>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</si>
  <si>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</si>
  <si>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</si>
  <si>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</si>
  <si>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</si>
  <si>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</si>
  <si>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</si>
  <si>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</si>
  <si>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</si>
  <si>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</si>
  <si>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</si>
  <si>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</si>
  <si>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</si>
  <si>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</si>
  <si>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</si>
  <si>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</si>
  <si>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</si>
  <si>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</si>
  <si>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</si>
  <si>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</si>
  <si>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</si>
  <si>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</si>
  <si>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</si>
  <si>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</si>
  <si>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</si>
  <si>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</si>
  <si>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</si>
  <si>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</si>
  <si>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</si>
  <si>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</si>
  <si>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</si>
  <si>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</si>
  <si>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</si>
  <si>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</si>
  <si>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</si>
  <si>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</si>
  <si>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</si>
  <si>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</si>
  <si>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</si>
  <si>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</si>
  <si>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</si>
  <si>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</si>
  <si>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</si>
  <si>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</si>
  <si>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</si>
  <si>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</si>
  <si>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</si>
  <si>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</si>
  <si>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</si>
  <si>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</si>
  <si>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</si>
  <si>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</si>
  <si>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</si>
  <si>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</si>
  <si>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</si>
  <si>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</si>
  <si>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</si>
  <si>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</si>
  <si>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</si>
  <si>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</si>
  <si>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</si>
  <si>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</si>
  <si>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</si>
  <si>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</si>
  <si>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</si>
  <si>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</si>
  <si>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</si>
  <si>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</si>
  <si>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</si>
  <si>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</si>
  <si>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</si>
  <si>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</si>
  <si>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</si>
  <si>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</si>
  <si>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</si>
  <si>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</si>
  <si>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</si>
  <si>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</si>
  <si>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</si>
  <si>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</si>
  <si>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</si>
  <si>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</si>
  <si>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</si>
  <si>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</si>
  <si>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</si>
  <si>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</si>
  <si>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</si>
  <si>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</si>
  <si>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</si>
  <si>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</si>
  <si>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</si>
  <si>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</si>
  <si>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</si>
  <si>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</si>
  <si>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</si>
  <si>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</si>
  <si>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</si>
  <si>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</si>
  <si>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</si>
  <si>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</si>
  <si>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</si>
  <si>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</si>
  <si>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</si>
  <si>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</si>
  <si>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</si>
  <si>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</si>
  <si>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</si>
  <si>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</si>
  <si>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</si>
  <si>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</si>
  <si>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</si>
  <si>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</si>
  <si>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</si>
  <si>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</si>
  <si>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</si>
  <si>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</si>
  <si>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</si>
  <si>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</si>
  <si>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</si>
  <si>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</si>
  <si>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</si>
  <si>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</si>
  <si>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</si>
  <si>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</si>
  <si>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</si>
  <si>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</si>
  <si>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</si>
  <si>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</si>
  <si>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</si>
  <si>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</si>
  <si>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</si>
  <si>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</si>
  <si>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</si>
  <si>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</si>
  <si>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</si>
  <si>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</si>
  <si>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</si>
  <si>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</si>
  <si>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</si>
  <si>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</si>
  <si>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</si>
  <si>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</si>
  <si>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</si>
  <si>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</si>
  <si>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</si>
  <si>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</si>
  <si>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</si>
  <si>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</si>
  <si>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</si>
  <si>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</si>
  <si>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</si>
  <si>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</si>
  <si>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</si>
  <si>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</si>
  <si>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</si>
  <si>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</si>
  <si>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</si>
  <si>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</si>
  <si>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</si>
  <si>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</si>
  <si>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</si>
  <si>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</si>
  <si>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</si>
  <si>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</si>
  <si>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</si>
  <si>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</si>
  <si>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</si>
  <si>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</si>
  <si>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</si>
  <si>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</si>
  <si>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</si>
  <si>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</si>
  <si>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</si>
  <si>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</si>
  <si>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</si>
  <si>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</si>
  <si>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</si>
  <si>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</si>
  <si>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</si>
  <si>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</si>
  <si>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</si>
  <si>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</si>
  <si>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</si>
  <si>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</si>
  <si>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</si>
  <si>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</si>
  <si>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</si>
  <si>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</si>
  <si>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</si>
  <si>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</si>
  <si>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</si>
  <si>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</si>
  <si>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</si>
  <si>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</si>
  <si>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</si>
  <si>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</si>
  <si>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</si>
  <si>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</si>
  <si>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</si>
  <si>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</si>
  <si>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</si>
  <si>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</si>
  <si>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</si>
  <si>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</si>
  <si>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</si>
  <si>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</si>
  <si>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</si>
  <si>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</si>
  <si>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</si>
  <si>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</si>
  <si>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</si>
  <si>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</si>
  <si>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</si>
  <si>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</si>
  <si>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</si>
  <si>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</si>
  <si>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</si>
  <si>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</si>
  <si>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</si>
  <si>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</si>
  <si>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</si>
  <si>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</si>
  <si>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</si>
  <si>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</si>
  <si>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</si>
  <si>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</si>
  <si>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</si>
  <si>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</si>
  <si>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</si>
  <si>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</si>
  <si>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</si>
  <si>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</si>
  <si>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</si>
  <si>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</si>
  <si>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</si>
  <si>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</si>
  <si>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</si>
  <si>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</si>
  <si>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</si>
  <si>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</si>
  <si>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</si>
  <si>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</si>
  <si>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</si>
  <si>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</si>
  <si>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</si>
  <si>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</si>
  <si>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</si>
  <si>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</si>
  <si>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</si>
  <si>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</si>
  <si>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</si>
  <si>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</si>
  <si>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</si>
  <si>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</si>
  <si>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</si>
  <si>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</si>
  <si>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</si>
  <si>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</si>
  <si>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</si>
  <si>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</si>
  <si>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</si>
  <si>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</si>
  <si>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</si>
  <si>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</si>
  <si>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</si>
  <si>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</si>
  <si>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</si>
  <si>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</si>
  <si>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</si>
  <si>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</si>
  <si>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</si>
  <si>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</si>
  <si>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</si>
  <si>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</si>
  <si>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</si>
  <si>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</si>
  <si>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</si>
  <si>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</si>
  <si>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</si>
  <si>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</si>
  <si>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</si>
  <si>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</si>
  <si>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</si>
  <si>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</si>
  <si>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</si>
  <si>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</si>
  <si>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</si>
  <si>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</si>
  <si>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</si>
  <si>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</si>
  <si>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</si>
  <si>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</si>
  <si>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</si>
  <si>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</si>
  <si>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</si>
  <si>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</si>
  <si>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</si>
  <si>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</si>
  <si>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</si>
  <si>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</si>
  <si>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</si>
  <si>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</si>
  <si>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</si>
  <si>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</si>
  <si>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</si>
  <si>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</si>
  <si>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</si>
  <si>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</si>
  <si>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</si>
  <si>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</si>
  <si>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</si>
  <si>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</si>
  <si>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</si>
  <si>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</si>
  <si>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</si>
  <si>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</si>
  <si>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</si>
  <si>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</si>
  <si>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</si>
  <si>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</si>
  <si>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</si>
  <si>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</si>
  <si>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</si>
  <si>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</si>
  <si>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</si>
  <si>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</si>
  <si>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</si>
  <si>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</si>
  <si>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</si>
  <si>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</si>
  <si>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</si>
  <si>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</si>
  <si>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</si>
  <si>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</si>
  <si>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</si>
  <si>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</si>
  <si>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</si>
  <si>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</si>
  <si>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</si>
  <si>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</si>
  <si>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</si>
  <si>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</si>
  <si>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</si>
  <si>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</si>
  <si>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</si>
  <si>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</si>
  <si>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</si>
  <si>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</si>
  <si>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</si>
  <si>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</si>
  <si>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</si>
  <si>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</si>
  <si>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</si>
  <si>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</si>
  <si>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</si>
  <si>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</si>
  <si>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</si>
  <si>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</si>
  <si>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</si>
  <si>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</si>
  <si>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</si>
  <si>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</si>
  <si>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</si>
  <si>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</si>
  <si>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</si>
  <si>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</si>
  <si>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</si>
  <si>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</si>
  <si>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</si>
  <si>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</si>
  <si>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</si>
  <si>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</si>
  <si>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</si>
  <si>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</si>
  <si>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</si>
  <si>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</si>
  <si>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</si>
  <si>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</si>
  <si>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</si>
  <si>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</si>
  <si>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</si>
  <si>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</si>
  <si>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</si>
  <si>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</si>
  <si>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</si>
  <si>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</si>
  <si>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</si>
  <si>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</si>
  <si>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</si>
  <si>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</si>
  <si>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</si>
  <si>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</si>
  <si>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</si>
  <si>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</si>
  <si>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</si>
  <si>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</si>
  <si>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</si>
  <si>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</si>
  <si>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</si>
  <si>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</si>
  <si>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</si>
  <si>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</si>
  <si>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</si>
  <si>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</si>
  <si>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</si>
  <si>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</si>
  <si>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</si>
  <si>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</si>
  <si>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</si>
  <si>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</si>
  <si>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</si>
  <si>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</si>
  <si>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</si>
  <si>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</si>
  <si>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</si>
  <si>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</si>
  <si>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</si>
  <si>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</si>
  <si>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</si>
  <si>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</si>
  <si>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</si>
  <si>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</si>
  <si>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</si>
  <si>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</si>
  <si>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</si>
  <si>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</si>
  <si>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</si>
  <si>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</si>
  <si>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</si>
  <si>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</si>
  <si>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</si>
  <si>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</si>
  <si>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</si>
  <si>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</si>
  <si>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</si>
  <si>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</si>
  <si>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</si>
  <si>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</si>
  <si>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</si>
  <si>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</si>
  <si>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</si>
  <si>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</si>
  <si>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</si>
  <si>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</si>
  <si>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</si>
  <si>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</si>
  <si>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</si>
  <si>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</si>
  <si>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</si>
  <si>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</si>
  <si>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</si>
  <si>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</si>
  <si>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</si>
  <si>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</si>
  <si>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</si>
  <si>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</si>
  <si>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</si>
  <si>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</si>
  <si>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</si>
  <si>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</si>
  <si>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</si>
  <si>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</si>
  <si>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</si>
  <si>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</si>
  <si>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</si>
  <si>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</si>
  <si>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</si>
  <si>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</si>
  <si>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</si>
  <si>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</si>
  <si>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</si>
  <si>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</si>
  <si>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</si>
  <si>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</si>
  <si>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</si>
  <si>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</si>
  <si>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</si>
  <si>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</si>
  <si>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</si>
  <si>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</si>
  <si>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</si>
  <si>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</si>
  <si>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</si>
  <si>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</si>
  <si>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</si>
  <si>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</si>
  <si>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</si>
  <si>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</si>
  <si>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</si>
  <si>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</si>
  <si>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</si>
  <si>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</si>
  <si>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</si>
  <si>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</si>
  <si>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</si>
  <si>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</si>
  <si>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</si>
  <si>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</si>
  <si>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</si>
  <si>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</si>
  <si>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</si>
  <si>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</si>
  <si>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</si>
  <si>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</si>
  <si>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</si>
  <si>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</si>
  <si>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</si>
  <si>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</si>
  <si>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</si>
  <si>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</si>
  <si>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</si>
  <si>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</si>
  <si>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</si>
  <si>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</si>
  <si>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</si>
  <si>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</si>
  <si>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</si>
  <si>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</si>
  <si>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</si>
  <si>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</si>
  <si>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</si>
  <si>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</si>
  <si>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</si>
  <si>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</si>
  <si>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</si>
  <si>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</si>
  <si>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</si>
  <si>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</si>
  <si>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</si>
  <si>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</si>
  <si>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</si>
  <si>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</si>
  <si>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</si>
  <si>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</si>
  <si>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</si>
  <si>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</si>
  <si>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</si>
  <si>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</si>
  <si>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</si>
  <si>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</si>
  <si>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</si>
  <si>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</si>
  <si>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</si>
  <si>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</si>
  <si>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</si>
  <si>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</si>
  <si>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</si>
  <si>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</si>
  <si>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</si>
  <si>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</si>
  <si>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</si>
  <si>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</si>
  <si>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</si>
  <si>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</si>
  <si>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</si>
  <si>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</si>
  <si>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</si>
  <si>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</si>
  <si>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</si>
  <si>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</si>
  <si>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</si>
  <si>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</si>
  <si>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</si>
  <si>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</si>
  <si>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</si>
  <si>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</si>
  <si>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</si>
  <si>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</si>
  <si>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</si>
  <si>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</si>
  <si>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</si>
  <si>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</si>
  <si>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</si>
  <si>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</si>
  <si>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</si>
  <si>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</si>
  <si>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</si>
  <si>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</si>
  <si>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</si>
  <si>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</si>
  <si>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</si>
  <si>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</si>
  <si>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</si>
  <si>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</si>
  <si>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</si>
  <si>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</si>
  <si>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</si>
  <si>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</si>
  <si>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</si>
  <si>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</si>
  <si>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</si>
  <si>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</si>
  <si>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</si>
  <si>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</si>
  <si>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</si>
  <si>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</si>
  <si>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</si>
  <si>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</si>
  <si>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</si>
  <si>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</si>
  <si>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</si>
  <si>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</si>
  <si>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</si>
  <si>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</si>
  <si>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</si>
  <si>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</si>
  <si>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</si>
  <si>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</si>
  <si>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</si>
  <si>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</si>
  <si>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</si>
  <si>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</si>
  <si>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</si>
  <si>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</si>
  <si>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</si>
  <si>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</si>
  <si>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</si>
  <si>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</si>
  <si>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</si>
  <si>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</si>
  <si>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</si>
  <si>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</si>
  <si>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</si>
  <si>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</si>
  <si>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</si>
  <si>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</si>
  <si>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</si>
  <si>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</si>
  <si>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</si>
  <si>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</si>
  <si>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</si>
  <si>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</si>
  <si>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</si>
  <si>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</si>
  <si>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</si>
  <si>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</si>
  <si>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</si>
  <si>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</si>
  <si>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</si>
  <si>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</si>
  <si>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</si>
  <si>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</si>
  <si>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</si>
  <si>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</si>
  <si>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</si>
  <si>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</si>
  <si>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</si>
  <si>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</si>
  <si>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</si>
  <si>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</si>
  <si>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</si>
  <si>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</si>
  <si>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</si>
  <si>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</si>
  <si>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</si>
  <si>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</si>
  <si>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</si>
  <si>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</si>
  <si>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</si>
  <si>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</si>
  <si>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</si>
  <si>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</si>
  <si>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</si>
  <si>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</si>
  <si>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</si>
  <si>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</si>
  <si>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</si>
  <si>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</si>
  <si>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</si>
  <si>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</si>
  <si>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</si>
  <si>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</si>
  <si>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</si>
  <si>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</si>
  <si>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</si>
  <si>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</si>
  <si>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</si>
  <si>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</si>
  <si>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</si>
  <si>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</si>
  <si>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</si>
  <si>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</si>
  <si>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</si>
  <si>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</si>
  <si>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</si>
  <si>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</si>
  <si>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</si>
  <si>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</si>
  <si>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</si>
  <si>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</si>
  <si>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</si>
  <si>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</si>
  <si>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</si>
  <si>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</si>
  <si>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</si>
  <si>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</si>
  <si>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</si>
  <si>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</si>
  <si>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</si>
  <si>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</si>
  <si>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</si>
  <si>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</si>
  <si>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</si>
  <si>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</si>
  <si>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</si>
  <si>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</si>
  <si>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</si>
  <si>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</si>
  <si>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</si>
  <si>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</si>
  <si>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</si>
  <si>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</si>
  <si>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</si>
  <si>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</si>
  <si>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</si>
  <si>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</si>
  <si>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</si>
  <si>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</si>
  <si>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</si>
  <si>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</si>
  <si>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</si>
  <si>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</si>
  <si>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</si>
  <si>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</si>
  <si>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</si>
  <si>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</si>
  <si>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</si>
  <si>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</si>
  <si>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</si>
  <si>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</si>
  <si>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</si>
  <si>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</si>
  <si>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</si>
  <si>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</si>
  <si>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</si>
  <si>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</si>
  <si>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</si>
  <si>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</si>
  <si>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</si>
  <si>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</si>
  <si>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</si>
  <si>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</si>
  <si>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</si>
  <si>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</si>
  <si>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</si>
  <si>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</si>
  <si>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</si>
  <si>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</si>
  <si>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</si>
  <si>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</si>
  <si>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</si>
  <si>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</si>
  <si>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</si>
  <si>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</si>
  <si>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</si>
  <si>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</si>
  <si>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</si>
  <si>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</si>
  <si>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</si>
  <si>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</si>
  <si>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</si>
  <si>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</si>
  <si>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</si>
  <si>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</si>
  <si>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</si>
  <si>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</si>
  <si>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</si>
  <si>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</si>
  <si>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</si>
  <si>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</si>
  <si>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</si>
  <si>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</si>
  <si>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</si>
  <si>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</si>
  <si>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</si>
  <si>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</si>
  <si>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</si>
  <si>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</si>
  <si>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</si>
  <si>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</si>
  <si>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</si>
  <si>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</si>
  <si>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</si>
  <si>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</si>
  <si>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</si>
  <si>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</si>
  <si>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</si>
  <si>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</si>
  <si>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</si>
  <si>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</si>
  <si>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</si>
  <si>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</si>
  <si>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</si>
  <si>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</si>
  <si>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</si>
  <si>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</si>
  <si>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</si>
  <si>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</si>
  <si>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</si>
  <si>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</si>
  <si>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</si>
  <si>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</si>
  <si>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</si>
  <si>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</si>
  <si>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</si>
  <si>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</si>
  <si>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</si>
  <si>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</si>
  <si>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</si>
  <si>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</si>
  <si>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</si>
  <si>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</si>
  <si>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</si>
  <si>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</si>
  <si>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</si>
  <si>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</si>
  <si>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</si>
  <si>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</si>
  <si>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</si>
  <si>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</si>
  <si>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</si>
  <si>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</si>
  <si>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</si>
  <si>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</si>
  <si>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</si>
  <si>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</si>
  <si>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</si>
  <si>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</si>
  <si>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</si>
  <si>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</si>
  <si>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</si>
  <si>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</si>
  <si>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</si>
  <si>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</si>
  <si>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</si>
  <si>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</si>
  <si>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</si>
  <si>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</si>
  <si>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</si>
  <si>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</si>
  <si>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</si>
  <si>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</si>
  <si>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</si>
  <si>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</si>
  <si>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</si>
  <si>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</si>
  <si>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</si>
  <si>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</si>
  <si>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</si>
  <si>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</si>
  <si>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</si>
  <si>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</si>
  <si>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</si>
  <si>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</si>
  <si>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</si>
  <si>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</si>
  <si>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</si>
  <si>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</si>
  <si>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</si>
  <si>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</si>
  <si>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</si>
  <si>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</si>
  <si>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</si>
  <si>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</si>
  <si>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</si>
  <si>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</si>
  <si>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</si>
  <si>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</si>
  <si>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</si>
  <si>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</si>
  <si>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</si>
  <si>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</si>
  <si>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</si>
  <si>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</si>
  <si>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</si>
  <si>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</si>
  <si>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</si>
  <si>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</si>
  <si>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</si>
  <si>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</si>
  <si>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</si>
  <si>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</si>
  <si>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</si>
  <si>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</si>
  <si>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</si>
  <si>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</si>
  <si>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</si>
  <si>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</si>
  <si>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</si>
  <si>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</si>
  <si>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</si>
  <si>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</si>
  <si>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</si>
  <si>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</si>
  <si>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</si>
  <si>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</si>
  <si>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</si>
  <si>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</si>
  <si>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</si>
  <si>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</si>
  <si>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</si>
  <si>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</si>
  <si>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</si>
  <si>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</si>
  <si>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</si>
  <si>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</si>
  <si>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</si>
  <si>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</si>
  <si>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</si>
  <si>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</si>
  <si>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</si>
  <si>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</si>
  <si>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</si>
  <si>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</si>
  <si>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</si>
  <si>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</si>
  <si>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</si>
  <si>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</si>
  <si>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</si>
  <si>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</si>
  <si>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</si>
  <si>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</si>
  <si>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</si>
  <si>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</si>
  <si>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</si>
  <si>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</si>
  <si>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</si>
  <si>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</si>
  <si>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</si>
  <si>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</si>
  <si>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</si>
  <si>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</si>
  <si>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</si>
  <si>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</si>
  <si>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</si>
  <si>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</si>
  <si>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</si>
  <si>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</si>
  <si>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</si>
  <si>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</si>
  <si>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</si>
  <si>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</si>
  <si>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</si>
  <si>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</si>
  <si>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</si>
  <si>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</si>
  <si>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</si>
  <si>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</si>
  <si>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</si>
  <si>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</si>
  <si>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</si>
  <si>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</si>
  <si>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</si>
  <si>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</si>
  <si>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</si>
  <si>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</si>
  <si>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</si>
  <si>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</si>
  <si>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</si>
  <si>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</si>
  <si>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</si>
  <si>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</si>
  <si>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</si>
  <si>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</si>
  <si>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</si>
  <si>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</si>
  <si>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</si>
  <si>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</si>
  <si>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</si>
  <si>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</si>
  <si>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</si>
  <si>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</si>
  <si>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</si>
  <si>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</si>
  <si>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</si>
  <si>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</si>
  <si>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</si>
  <si>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</si>
  <si>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</si>
  <si>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</si>
  <si>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</si>
  <si>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</si>
  <si>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</si>
  <si>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</si>
  <si>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</si>
  <si>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</si>
  <si>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</si>
  <si>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</si>
  <si>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</si>
  <si>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</si>
  <si>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</si>
  <si>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</si>
  <si>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</si>
  <si>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</si>
  <si>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</si>
  <si>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</si>
  <si>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</si>
  <si>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</si>
  <si>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</si>
  <si>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</si>
  <si>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</si>
  <si>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</si>
  <si>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</si>
  <si>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</si>
  <si>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</si>
  <si>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</si>
  <si>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</si>
  <si>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</si>
  <si>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</si>
  <si>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</si>
  <si>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</si>
  <si>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</si>
  <si>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</si>
  <si>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</si>
  <si>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</si>
  <si>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</si>
  <si>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</si>
  <si>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</si>
  <si>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</si>
  <si>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</si>
  <si>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</si>
  <si>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</si>
  <si>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</si>
  <si>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</si>
  <si>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</si>
  <si>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</si>
  <si>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</si>
  <si>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</si>
  <si>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</si>
  <si>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</si>
  <si>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</si>
  <si>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</si>
  <si>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</si>
  <si>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</si>
  <si>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</si>
  <si>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</si>
  <si>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</si>
  <si>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</si>
  <si>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</si>
  <si>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</si>
  <si>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</si>
  <si>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</si>
  <si>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</si>
  <si>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</si>
  <si>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</si>
  <si>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</si>
  <si>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</si>
  <si>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</si>
  <si>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</si>
  <si>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</si>
  <si>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</si>
  <si>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</si>
  <si>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</si>
  <si>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</si>
  <si>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</si>
  <si>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</si>
  <si>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</si>
  <si>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</si>
  <si>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</si>
  <si>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</si>
  <si>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</si>
  <si>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</si>
  <si>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</si>
  <si>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</si>
  <si>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</si>
  <si>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</si>
  <si>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</si>
  <si>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</si>
  <si>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</si>
  <si>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</si>
  <si>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</si>
  <si>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</si>
  <si>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</si>
  <si>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</si>
  <si>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</si>
  <si>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</si>
  <si>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</si>
  <si>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</si>
  <si>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</si>
  <si>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</si>
  <si>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</si>
  <si>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</si>
  <si>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</si>
  <si>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</si>
  <si>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</si>
  <si>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</si>
  <si>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</si>
  <si>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</si>
  <si>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</si>
  <si>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</si>
  <si>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</si>
  <si>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</si>
  <si>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</si>
  <si>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</si>
  <si>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</si>
  <si>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</si>
  <si>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</si>
  <si>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</si>
  <si>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</si>
  <si>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</si>
  <si>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</si>
  <si>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</si>
  <si>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</si>
  <si>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</si>
  <si>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</si>
  <si>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</si>
  <si>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</si>
  <si>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</si>
  <si>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</si>
  <si>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</si>
  <si>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</si>
  <si>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</si>
  <si>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</si>
  <si>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</si>
  <si>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</si>
  <si>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</si>
  <si>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</si>
  <si>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</si>
  <si>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</si>
  <si>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</si>
  <si>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</si>
  <si>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</si>
  <si>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</si>
  <si>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</si>
  <si>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</si>
  <si>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</si>
  <si>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</si>
  <si>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</si>
  <si>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</si>
  <si>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</si>
  <si>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</si>
  <si>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</si>
  <si>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</si>
  <si>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</si>
  <si>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</si>
  <si>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</si>
  <si>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</si>
  <si>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</si>
  <si>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</si>
  <si>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</si>
  <si>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</si>
  <si>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</si>
  <si>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</si>
  <si>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</si>
  <si>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</si>
  <si>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</si>
  <si>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</si>
  <si>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</si>
  <si>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</si>
  <si>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</si>
  <si>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</si>
  <si>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</si>
  <si>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</si>
  <si>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</si>
  <si>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</si>
  <si>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</si>
  <si>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</si>
  <si>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</si>
  <si>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</si>
  <si>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</si>
  <si>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</si>
  <si>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</si>
  <si>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</si>
  <si>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</si>
  <si>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</si>
  <si>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</si>
  <si>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</si>
  <si>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</si>
  <si>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</si>
  <si>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</si>
  <si>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</si>
  <si>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</si>
  <si>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</si>
  <si>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</si>
  <si>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</si>
  <si>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</si>
  <si>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</si>
  <si>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</si>
  <si>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</si>
  <si>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</si>
  <si>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</si>
  <si>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</si>
  <si>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</si>
  <si>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</si>
  <si>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</si>
  <si>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</si>
  <si>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</si>
  <si>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</si>
  <si>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</si>
  <si>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</si>
  <si>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</si>
  <si>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</si>
  <si>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</si>
  <si>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</si>
  <si>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</si>
  <si>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</si>
  <si>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</si>
  <si>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</si>
  <si>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</si>
  <si>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</si>
  <si>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</si>
  <si>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</si>
  <si>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</si>
  <si>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</si>
  <si>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</si>
  <si>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</si>
  <si>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</si>
  <si>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</si>
  <si>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</si>
  <si>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</si>
  <si>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</si>
  <si>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</si>
  <si>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</si>
  <si>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</si>
  <si>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</si>
  <si>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</si>
  <si>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</si>
  <si>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</si>
  <si>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</si>
  <si>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</si>
  <si>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</si>
  <si>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</si>
  <si>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</si>
  <si>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</si>
  <si>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</si>
  <si>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</si>
  <si>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</si>
  <si>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</si>
  <si>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</si>
  <si>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</si>
  <si>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</si>
  <si>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</si>
  <si>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</si>
  <si>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</si>
  <si>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</si>
  <si>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</si>
  <si>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</si>
  <si>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</si>
  <si>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</si>
  <si>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</si>
  <si>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</si>
  <si>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</si>
  <si>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</si>
  <si>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</si>
  <si>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</si>
  <si>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</si>
  <si>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</si>
  <si>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</si>
  <si>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</si>
  <si>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</si>
  <si>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</si>
  <si>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</si>
  <si>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</si>
  <si>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</si>
  <si>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</si>
  <si>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</si>
  <si>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</si>
  <si>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</si>
  <si>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</si>
  <si>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</si>
  <si>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</si>
  <si>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</si>
  <si>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</si>
  <si>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</si>
  <si>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</si>
  <si>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</si>
  <si>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</si>
  <si>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</si>
  <si>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</si>
  <si>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</si>
  <si>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</si>
  <si>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</si>
  <si>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</si>
  <si>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</si>
  <si>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</si>
  <si>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</si>
  <si>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</si>
  <si>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</si>
  <si>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</si>
  <si>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</si>
  <si>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</si>
  <si>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</si>
  <si>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</si>
  <si>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</si>
  <si>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</si>
  <si>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</si>
  <si>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</si>
  <si>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</si>
  <si>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</si>
  <si>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</si>
  <si>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</si>
  <si>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</si>
  <si>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</si>
  <si>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</si>
  <si>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</si>
  <si>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</si>
  <si>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</si>
  <si>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</si>
  <si>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</si>
  <si>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</si>
  <si>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</si>
  <si>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</si>
  <si>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</si>
  <si>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</si>
  <si>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</si>
  <si>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</si>
  <si>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</si>
  <si>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</si>
  <si>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</si>
  <si>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</si>
  <si>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</si>
  <si>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</si>
  <si>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</si>
  <si>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</si>
  <si>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</si>
  <si>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</si>
  <si>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</si>
  <si>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</si>
  <si>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</si>
  <si>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</si>
  <si>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</si>
  <si>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</si>
  <si>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</si>
  <si>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</si>
  <si>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</si>
  <si>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</si>
  <si>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</si>
  <si>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</si>
  <si>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</si>
  <si>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</si>
  <si>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</si>
  <si>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</si>
  <si>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</si>
  <si>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</si>
  <si>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</si>
  <si>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</si>
  <si>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</si>
  <si>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</si>
  <si>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</si>
  <si>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</si>
  <si>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</si>
  <si>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</si>
  <si>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</si>
  <si>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</si>
  <si>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</si>
  <si>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</si>
  <si>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</si>
  <si>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</si>
  <si>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</si>
  <si>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</si>
  <si>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</si>
  <si>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</si>
  <si>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</si>
  <si>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</si>
  <si>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</si>
  <si>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</si>
  <si>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</si>
  <si>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</si>
  <si>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</si>
  <si>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</si>
  <si>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</si>
  <si>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</si>
  <si>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</si>
  <si>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</si>
  <si>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</si>
  <si>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</si>
  <si>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</si>
  <si>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</si>
  <si>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</si>
  <si>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</si>
  <si>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</si>
  <si>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</si>
  <si>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</si>
  <si>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</si>
  <si>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</si>
  <si>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</si>
  <si>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</si>
  <si>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</si>
  <si>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</si>
  <si>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</si>
  <si>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</si>
  <si>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</si>
  <si>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</si>
  <si>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</si>
  <si>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</si>
  <si>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</si>
  <si>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</si>
  <si>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</si>
  <si>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</si>
  <si>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</si>
  <si>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</si>
  <si>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</si>
  <si>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</si>
  <si>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</si>
  <si>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</si>
  <si>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</si>
  <si>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</si>
  <si>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</si>
  <si>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</si>
  <si>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</si>
  <si>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</si>
  <si>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</si>
  <si>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</si>
  <si>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</si>
  <si>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</si>
  <si>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</si>
  <si>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</si>
  <si>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</si>
  <si>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</si>
  <si>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</si>
  <si>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</si>
  <si>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</si>
  <si>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</si>
  <si>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</si>
  <si>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</si>
  <si>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</si>
  <si>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</si>
  <si>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</si>
  <si>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</si>
  <si>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</si>
  <si>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</si>
  <si>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</si>
  <si>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</si>
  <si>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</si>
  <si>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</si>
  <si>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</si>
  <si>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</si>
  <si>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</si>
  <si>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</si>
  <si>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</si>
  <si>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</si>
  <si>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</si>
  <si>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</si>
  <si>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</si>
  <si>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</si>
  <si>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</si>
  <si>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</si>
  <si>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</si>
  <si>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</si>
  <si>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</si>
  <si>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</si>
  <si>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</si>
  <si>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</si>
  <si>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</si>
  <si>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</si>
  <si>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</si>
  <si>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</si>
  <si>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</si>
  <si>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</si>
  <si>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</si>
  <si>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</si>
  <si>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</si>
  <si>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</si>
  <si>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</si>
  <si>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</si>
  <si>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</si>
  <si>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</si>
  <si>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</si>
  <si>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</si>
  <si>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</si>
  <si>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</si>
  <si>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</si>
  <si>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</si>
  <si>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</si>
  <si>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</si>
  <si>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</si>
  <si>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</si>
  <si>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</si>
  <si>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</si>
  <si>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</si>
  <si>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</si>
  <si>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</si>
  <si>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</si>
  <si>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</si>
  <si>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</si>
  <si>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</si>
  <si>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</si>
  <si>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</si>
  <si>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</si>
  <si>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</si>
  <si>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</si>
  <si>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</si>
  <si>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</si>
  <si>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</si>
  <si>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</si>
  <si>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</si>
  <si>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</si>
  <si>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</si>
  <si>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</si>
  <si>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</si>
  <si>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</si>
  <si>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</si>
  <si>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</si>
  <si>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</si>
  <si>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</si>
  <si>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</si>
  <si>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</si>
  <si>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</si>
  <si>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</si>
  <si>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</si>
  <si>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</si>
  <si>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</si>
  <si>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</si>
  <si>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</si>
  <si>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</si>
  <si>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</si>
  <si>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</si>
  <si>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</si>
  <si>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</si>
  <si>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</si>
  <si>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</si>
  <si>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</si>
  <si>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</si>
  <si>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</si>
  <si>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</si>
  <si>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</si>
  <si>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</si>
  <si>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</si>
  <si>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</si>
  <si>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</si>
  <si>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</si>
  <si>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</si>
  <si>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</si>
  <si>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</si>
  <si>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</si>
  <si>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</si>
  <si>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</si>
  <si>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</si>
  <si>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</si>
  <si>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</si>
  <si>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</si>
  <si>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</si>
  <si>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</si>
  <si>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</si>
  <si>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</si>
  <si>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</si>
  <si>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</si>
  <si>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</si>
  <si>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</si>
  <si>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</si>
  <si>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</si>
  <si>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</si>
  <si>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</si>
  <si>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</si>
  <si>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</si>
  <si>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</si>
  <si>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</si>
  <si>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</si>
  <si>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</si>
  <si>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</si>
  <si>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</si>
  <si>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</si>
  <si>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</si>
  <si>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</si>
  <si>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</si>
  <si>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</si>
  <si>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</si>
  <si>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</si>
  <si>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</si>
  <si>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</si>
  <si>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</si>
  <si>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</si>
  <si>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</si>
  <si>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</si>
  <si>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</si>
  <si>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</si>
  <si>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</si>
  <si>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</si>
  <si>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</si>
  <si>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</si>
  <si>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</si>
  <si>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</si>
  <si>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</si>
  <si>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</si>
  <si>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</si>
  <si>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</si>
  <si>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</si>
  <si>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</si>
  <si>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</si>
  <si>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</si>
  <si>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</si>
  <si>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</si>
  <si>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</si>
  <si>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</si>
  <si>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</si>
  <si>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</si>
  <si>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</si>
  <si>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</si>
  <si>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</si>
  <si>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</si>
  <si>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</si>
  <si>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</si>
  <si>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</si>
  <si>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</si>
  <si>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</si>
  <si>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</si>
  <si>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</si>
  <si>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</si>
  <si>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</si>
  <si>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</si>
  <si>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</si>
  <si>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</si>
  <si>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</si>
  <si>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</si>
  <si>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</si>
  <si>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</si>
  <si>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</si>
  <si>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</si>
  <si>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</si>
  <si>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</si>
  <si>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</si>
  <si>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</si>
  <si>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</si>
  <si>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</si>
  <si>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</si>
  <si>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</si>
  <si>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</si>
  <si>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</si>
  <si>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</si>
  <si>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</si>
  <si>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</si>
  <si>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</si>
  <si>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</si>
  <si>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</si>
  <si>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</si>
  <si>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</si>
  <si>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</si>
  <si>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</si>
  <si>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</si>
  <si>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</si>
  <si>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</si>
  <si>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</si>
  <si>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</si>
  <si>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</si>
  <si>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</si>
  <si>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</si>
  <si>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</si>
  <si>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</si>
  <si>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</si>
  <si>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</si>
  <si>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</si>
  <si>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</si>
  <si>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</si>
  <si>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</si>
  <si>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</si>
  <si>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</si>
  <si>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</si>
  <si>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</si>
  <si>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</si>
  <si>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</si>
  <si>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</si>
  <si>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</si>
  <si>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</si>
  <si>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</si>
  <si>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</si>
  <si>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</si>
  <si>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</si>
  <si>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</si>
  <si>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</si>
  <si>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</si>
  <si>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</si>
  <si>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</si>
  <si>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</si>
  <si>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</si>
  <si>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</si>
  <si>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</si>
  <si>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</si>
  <si>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</si>
  <si>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</si>
  <si>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</si>
  <si>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</si>
  <si>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</si>
  <si>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</si>
  <si>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</si>
  <si>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</si>
  <si>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</si>
  <si>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</si>
  <si>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</si>
  <si>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</si>
  <si>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</si>
  <si>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</si>
  <si>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</si>
  <si>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</si>
  <si>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</si>
  <si>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</si>
  <si>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</si>
  <si>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</si>
  <si>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</si>
  <si>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</si>
  <si>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</si>
  <si>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</si>
  <si>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</si>
  <si>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</si>
  <si>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</si>
  <si>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</si>
  <si>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</si>
  <si>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</si>
  <si>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</si>
  <si>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</si>
  <si>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</si>
  <si>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</si>
  <si>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</si>
  <si>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</si>
  <si>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</si>
  <si>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</si>
  <si>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</si>
  <si>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</si>
  <si>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</si>
  <si>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</si>
  <si>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</si>
  <si>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</si>
  <si>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</si>
  <si>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</si>
  <si>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</si>
  <si>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</si>
  <si>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</si>
  <si>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</si>
  <si>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</si>
  <si>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</si>
  <si>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</si>
  <si>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</si>
  <si>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</si>
  <si>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</si>
  <si>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</si>
  <si>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</si>
  <si>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</si>
  <si>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</si>
  <si>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</si>
  <si>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</si>
  <si>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</si>
  <si>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</si>
  <si>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</si>
  <si>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</si>
  <si>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</si>
  <si>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</si>
  <si>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</si>
  <si>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</si>
  <si>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</si>
  <si>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</si>
  <si>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</si>
  <si>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</si>
  <si>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</si>
  <si>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</si>
  <si>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</si>
  <si>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</si>
  <si>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</si>
  <si>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</si>
  <si>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</si>
  <si>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</si>
  <si>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</si>
  <si>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</si>
  <si>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</si>
  <si>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</si>
  <si>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</si>
  <si>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</si>
  <si>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</si>
  <si>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</si>
  <si>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</si>
  <si>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</si>
  <si>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</si>
  <si>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</si>
  <si>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</si>
  <si>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</si>
  <si>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</si>
  <si>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</si>
  <si>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</si>
  <si>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</si>
  <si>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</si>
  <si>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</si>
  <si>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</si>
  <si>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</si>
  <si>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</si>
  <si>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</si>
  <si>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</si>
  <si>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</si>
  <si>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</si>
  <si>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</si>
  <si>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</si>
  <si>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</si>
  <si>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</si>
  <si>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</si>
  <si>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</si>
  <si>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</si>
  <si>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</si>
  <si>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</si>
  <si>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</si>
  <si>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</si>
  <si>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</si>
  <si>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</si>
  <si>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</si>
  <si>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</si>
  <si>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</si>
  <si>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</si>
  <si>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</si>
  <si>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</si>
  <si>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</si>
  <si>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</si>
  <si>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</si>
  <si>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</si>
  <si>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</si>
  <si>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</si>
  <si>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</si>
  <si>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</si>
  <si>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</si>
  <si>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</si>
  <si>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</si>
  <si>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</si>
  <si>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</si>
  <si>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</si>
  <si>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</si>
  <si>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</si>
  <si>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</si>
  <si>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</si>
  <si>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</si>
  <si>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</si>
  <si>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</si>
  <si>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</si>
  <si>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</si>
  <si>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</si>
  <si>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</si>
  <si>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</si>
  <si>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</si>
  <si>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</si>
  <si>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</si>
  <si>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</si>
  <si>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</si>
  <si>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</si>
  <si>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</si>
  <si>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</si>
  <si>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</si>
  <si>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</si>
  <si>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</si>
  <si>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</si>
  <si>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</si>
  <si>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</si>
  <si>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</si>
  <si>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</si>
  <si>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</si>
  <si>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</si>
  <si>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</si>
  <si>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</si>
  <si>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</si>
  <si>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</si>
  <si>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</si>
  <si>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</si>
  <si>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</si>
  <si>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</si>
  <si>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</si>
  <si>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</si>
  <si>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</si>
  <si>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</si>
  <si>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</si>
  <si>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</si>
  <si>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</si>
  <si>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</si>
  <si>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</si>
  <si>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</si>
  <si>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</si>
  <si>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</si>
  <si>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</si>
  <si>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</si>
  <si>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</si>
  <si>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</si>
  <si>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</si>
  <si>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</si>
  <si>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</si>
  <si>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</si>
  <si>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</si>
  <si>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</si>
  <si>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</si>
  <si>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</si>
  <si>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</si>
  <si>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</si>
  <si>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</si>
  <si>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</si>
  <si>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</si>
  <si>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</si>
  <si>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</si>
  <si>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</si>
  <si>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</si>
  <si>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</si>
  <si>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</si>
  <si>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</si>
  <si>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</si>
  <si>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</si>
  <si>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</si>
  <si>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</si>
  <si>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</si>
  <si>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</si>
  <si>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</si>
  <si>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</si>
  <si>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</si>
  <si>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</si>
  <si>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</si>
  <si>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</si>
  <si>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</si>
  <si>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</si>
  <si>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</si>
  <si>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</si>
  <si>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</si>
  <si>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</si>
  <si>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</si>
  <si>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</si>
  <si>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</si>
  <si>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</si>
  <si>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</si>
  <si>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</si>
  <si>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</si>
  <si>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</si>
  <si>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</si>
  <si>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</si>
  <si>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</si>
  <si>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</si>
  <si>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</si>
  <si>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</si>
  <si>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</si>
  <si>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</si>
  <si>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</si>
  <si>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</si>
  <si>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</si>
  <si>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</si>
  <si>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</si>
  <si>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</si>
  <si>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</si>
  <si>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</si>
  <si>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</si>
  <si>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</si>
  <si>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</si>
  <si>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</si>
  <si>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</si>
  <si>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</si>
  <si>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</si>
  <si>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</si>
  <si>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</si>
  <si>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</si>
  <si>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</si>
  <si>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</si>
  <si>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</si>
  <si>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</si>
  <si>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</si>
  <si>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</si>
  <si>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</si>
  <si>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</si>
  <si>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</si>
  <si>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</si>
  <si>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</si>
  <si>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</si>
  <si>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</si>
  <si>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</si>
  <si>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</si>
  <si>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</si>
  <si>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</si>
  <si>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</si>
  <si>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</si>
  <si>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</si>
  <si>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</si>
  <si>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</si>
  <si>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</si>
  <si>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</si>
  <si>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</si>
  <si>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</si>
  <si>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</si>
  <si>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</si>
  <si>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</si>
  <si>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</si>
  <si>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</si>
  <si>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</si>
  <si>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</si>
  <si>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</si>
  <si>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</si>
  <si>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</si>
  <si>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</si>
  <si>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</si>
  <si>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</si>
  <si>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</si>
  <si>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</si>
  <si>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</si>
  <si>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</si>
  <si>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</si>
  <si>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</si>
  <si>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</si>
  <si>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</si>
  <si>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</si>
  <si>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</si>
  <si>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</si>
  <si>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</si>
  <si>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</si>
  <si>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</si>
  <si>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</si>
  <si>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</si>
  <si>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</si>
  <si>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</si>
  <si>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</si>
  <si>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</si>
  <si>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</si>
  <si>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</si>
  <si>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</si>
  <si>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</si>
  <si>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</si>
  <si>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</si>
  <si>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</si>
  <si>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</si>
  <si>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</si>
  <si>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</si>
  <si>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</si>
  <si>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</si>
  <si>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</si>
  <si>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</si>
  <si>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</si>
  <si>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</si>
  <si>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</si>
  <si>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</si>
  <si>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</si>
  <si>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</si>
  <si>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</si>
  <si>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</si>
  <si>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</si>
  <si>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</si>
  <si>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</si>
  <si>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</si>
  <si>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</si>
  <si>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</si>
  <si>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</si>
  <si>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</si>
  <si>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</si>
  <si>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</si>
  <si>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</si>
  <si>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</si>
  <si>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</si>
  <si>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</si>
  <si>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</si>
  <si>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</si>
  <si>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</si>
  <si>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</si>
  <si>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</si>
  <si>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</si>
  <si>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</si>
  <si>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</si>
  <si>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</si>
  <si>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</si>
  <si>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</si>
  <si>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</si>
  <si>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</si>
  <si>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</si>
  <si>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</si>
  <si>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</si>
  <si>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</si>
  <si>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</si>
  <si>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</si>
  <si>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</si>
  <si>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</si>
  <si>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</si>
  <si>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</si>
  <si>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</si>
  <si>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</si>
  <si>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</si>
  <si>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</si>
  <si>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</si>
  <si>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</si>
  <si>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</si>
  <si>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</si>
  <si>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</si>
  <si>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</si>
  <si>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</si>
  <si>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</si>
  <si>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</si>
  <si>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</si>
  <si>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</si>
  <si>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</si>
  <si>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</si>
  <si>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</si>
  <si>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</si>
  <si>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</si>
  <si>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</si>
  <si>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</si>
  <si>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</si>
  <si>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</si>
  <si>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</si>
  <si>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</si>
  <si>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</si>
  <si>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</si>
  <si>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</si>
  <si>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</si>
  <si>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</si>
  <si>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</si>
  <si>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</si>
  <si>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</si>
  <si>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</si>
  <si>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</si>
  <si>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</si>
  <si>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</si>
  <si>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</si>
  <si>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</si>
  <si>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</si>
  <si>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</si>
  <si>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</si>
  <si>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</si>
  <si>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</si>
  <si>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</si>
  <si>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</si>
  <si>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</si>
  <si>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</si>
  <si>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</si>
  <si>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</si>
  <si>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</si>
  <si>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</si>
  <si>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</si>
  <si>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</si>
  <si>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</si>
  <si>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</si>
  <si>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</si>
  <si>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</si>
  <si>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</si>
  <si>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</si>
  <si>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</si>
  <si>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</si>
  <si>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</si>
  <si>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</si>
  <si>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</si>
  <si>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</si>
  <si>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</si>
  <si>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</si>
  <si>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</si>
  <si>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</si>
  <si>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</si>
  <si>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</si>
  <si>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</si>
  <si>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</si>
  <si>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</si>
  <si>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</si>
  <si>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</si>
  <si>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</si>
  <si>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</si>
  <si>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</si>
  <si>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</si>
  <si>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</si>
  <si>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</si>
  <si>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</si>
  <si>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</si>
  <si>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</si>
  <si>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</si>
  <si>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</si>
  <si>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</si>
  <si>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</si>
  <si>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</si>
  <si>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</si>
  <si>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</si>
  <si>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</si>
  <si>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</si>
  <si>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</si>
  <si>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</si>
  <si>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</si>
  <si>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</si>
  <si>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</si>
  <si>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</si>
  <si>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</si>
  <si>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</si>
  <si>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</si>
  <si>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</si>
  <si>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</si>
  <si>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</si>
  <si>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</si>
  <si>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</si>
  <si>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</si>
  <si>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</si>
  <si>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</si>
  <si>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</si>
  <si>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</si>
  <si>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</si>
  <si>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</si>
  <si>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</si>
  <si>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</si>
  <si>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</si>
  <si>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</si>
  <si>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</si>
  <si>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</si>
  <si>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</si>
  <si>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</si>
  <si>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</si>
  <si>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</si>
  <si>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</si>
  <si>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</si>
  <si>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</si>
  <si>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</si>
  <si>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</si>
  <si>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</si>
  <si>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</si>
  <si>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</si>
  <si>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</si>
  <si>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</si>
  <si>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</si>
  <si>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</si>
  <si>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</si>
  <si>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</si>
  <si>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</si>
  <si>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</si>
  <si>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</si>
  <si>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</si>
  <si>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</si>
  <si>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</si>
  <si>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</si>
  <si>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</si>
  <si>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</si>
  <si>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</si>
  <si>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</si>
  <si>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</si>
  <si>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</si>
  <si>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</si>
  <si>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</si>
  <si>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</si>
  <si>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</si>
  <si>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</si>
  <si>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</si>
  <si>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</si>
  <si>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</si>
  <si>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</si>
  <si>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</si>
  <si>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</si>
  <si>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</si>
  <si>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</si>
  <si>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</si>
  <si>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</si>
  <si>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</si>
  <si>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</si>
  <si>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</si>
  <si>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</si>
  <si>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</si>
  <si>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</si>
  <si>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</si>
  <si>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</si>
  <si>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</si>
  <si>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</si>
  <si>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</si>
  <si>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</si>
  <si>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</si>
  <si>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</si>
  <si>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</si>
  <si>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</si>
  <si>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</si>
  <si>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</si>
  <si>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</si>
  <si>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</si>
  <si>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</si>
  <si>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</si>
  <si>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</si>
  <si>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</si>
  <si>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</si>
  <si>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</si>
  <si>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</si>
  <si>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</si>
  <si>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</si>
  <si>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</si>
  <si>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</si>
  <si>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</si>
  <si>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</si>
  <si>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</si>
  <si>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</si>
  <si>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</si>
  <si>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</si>
  <si>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</si>
  <si>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</si>
  <si>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</si>
  <si>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</si>
  <si>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</si>
  <si>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</si>
  <si>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</si>
  <si>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</si>
  <si>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</si>
  <si>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</si>
  <si>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</si>
  <si>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</si>
  <si>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</si>
  <si>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</si>
  <si>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</si>
  <si>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</si>
  <si>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</si>
  <si>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</si>
  <si>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</si>
  <si>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</si>
  <si>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</si>
  <si>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</si>
  <si>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</si>
  <si>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</si>
  <si>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</si>
  <si>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</si>
  <si>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</si>
  <si>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</si>
  <si>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</si>
  <si>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</si>
  <si>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</si>
  <si>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</si>
  <si>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</si>
  <si>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</si>
  <si>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</si>
  <si>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</si>
  <si>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</si>
  <si>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</si>
  <si>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</si>
  <si>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</si>
  <si>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</si>
  <si>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</si>
  <si>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</si>
  <si>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</si>
  <si>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</si>
  <si>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</si>
  <si>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</si>
  <si>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</si>
  <si>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</si>
  <si>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</si>
  <si>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</si>
  <si>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</si>
  <si>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</si>
  <si>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</si>
  <si>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</si>
  <si>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</si>
  <si>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</si>
  <si>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</si>
  <si>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</si>
  <si>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</si>
  <si>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</si>
  <si>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</si>
  <si>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</si>
  <si>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</si>
  <si>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</si>
  <si>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</si>
  <si>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</si>
  <si>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</si>
  <si>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</si>
  <si>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</si>
  <si>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</si>
  <si>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</si>
  <si>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</si>
  <si>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</si>
  <si>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</si>
  <si>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</si>
  <si>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</si>
  <si>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</si>
  <si>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</si>
  <si>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</si>
  <si>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</si>
  <si>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</si>
  <si>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</si>
  <si>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</si>
  <si>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</si>
  <si>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</si>
  <si>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</si>
  <si>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</si>
  <si>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</si>
  <si>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</si>
  <si>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</si>
  <si>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</si>
  <si>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</si>
  <si>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</si>
  <si>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</si>
  <si>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</si>
  <si>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</si>
  <si>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</si>
  <si>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</si>
  <si>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</si>
  <si>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</si>
  <si>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</si>
  <si>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</si>
  <si>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</si>
  <si>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</si>
  <si>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</si>
  <si>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</si>
  <si>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</si>
  <si>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</si>
  <si>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</si>
  <si>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</si>
  <si>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</si>
  <si>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</si>
  <si>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</si>
  <si>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</si>
  <si>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</si>
  <si>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</si>
  <si>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</si>
  <si>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</si>
  <si>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</si>
  <si>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</si>
  <si>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</si>
  <si>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</si>
  <si>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</si>
  <si>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</si>
  <si>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</si>
  <si>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</si>
  <si>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</si>
  <si>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</si>
  <si>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</si>
  <si>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</si>
  <si>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</si>
  <si>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</si>
  <si>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</si>
  <si>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</si>
  <si>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</si>
  <si>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</si>
  <si>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</si>
  <si>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</si>
  <si>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</si>
  <si>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</si>
  <si>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</si>
  <si>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</si>
  <si>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</si>
  <si>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</si>
  <si>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</si>
  <si>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</si>
  <si>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</si>
  <si>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</si>
  <si>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</si>
  <si>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</si>
  <si>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</si>
  <si>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</si>
  <si>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</si>
  <si>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</si>
  <si>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</si>
  <si>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</si>
  <si>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</si>
  <si>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</si>
  <si>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</si>
  <si>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</si>
  <si>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</si>
  <si>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</si>
  <si>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</si>
  <si>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</si>
  <si>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</si>
  <si>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</si>
  <si>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</si>
  <si>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</si>
  <si>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</si>
  <si>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</si>
  <si>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</si>
  <si>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</si>
  <si>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</si>
  <si>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</si>
  <si>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</si>
  <si>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</si>
  <si>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</si>
  <si>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</si>
  <si>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</si>
  <si>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</si>
  <si>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</si>
  <si>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</si>
  <si>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</si>
  <si>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</si>
  <si>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</si>
  <si>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</si>
  <si>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</si>
  <si>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</si>
  <si>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</si>
  <si>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</si>
  <si>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</si>
  <si>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</si>
  <si>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</si>
  <si>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</si>
  <si>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</si>
  <si>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</si>
  <si>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</si>
  <si>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</si>
  <si>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</si>
  <si>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</si>
  <si>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</si>
  <si>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</si>
  <si>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</si>
  <si>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</si>
  <si>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</si>
  <si>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</si>
  <si>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</si>
  <si>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</si>
  <si>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</si>
  <si>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</si>
  <si>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</si>
  <si>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</si>
  <si>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</si>
  <si>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</si>
  <si>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</si>
  <si>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</si>
  <si>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</si>
  <si>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</si>
  <si>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</si>
  <si>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</si>
  <si>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</si>
  <si>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</si>
  <si>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</si>
  <si>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</si>
  <si>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</si>
  <si>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</si>
  <si>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</si>
  <si>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</si>
  <si>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</si>
  <si>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</si>
  <si>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</si>
  <si>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</si>
  <si>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</si>
  <si>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</si>
  <si>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</si>
  <si>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</si>
  <si>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</si>
  <si>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</si>
  <si>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</si>
  <si>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</si>
  <si>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</si>
  <si>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</si>
  <si>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</si>
  <si>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</si>
  <si>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</si>
  <si>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</si>
  <si>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</si>
  <si>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</si>
  <si>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</si>
  <si>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</si>
  <si>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</si>
  <si>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</si>
  <si>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</si>
  <si>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</si>
  <si>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</si>
  <si>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</si>
  <si>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</si>
  <si>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</si>
  <si>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</si>
  <si>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</si>
  <si>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</si>
  <si>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</si>
  <si>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</si>
  <si>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</si>
  <si>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</si>
  <si>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</si>
  <si>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</si>
  <si>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</si>
  <si>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</si>
  <si>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</si>
  <si>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</si>
  <si>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</si>
  <si>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</si>
  <si>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</si>
  <si>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</si>
  <si>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</si>
  <si>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</si>
  <si>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</si>
  <si>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</si>
  <si>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</si>
  <si>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</si>
  <si>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</si>
  <si>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</si>
  <si>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</si>
  <si>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</si>
  <si>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</si>
  <si>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</si>
  <si>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</si>
  <si>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</si>
  <si>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</si>
  <si>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</si>
  <si>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</si>
  <si>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</si>
  <si>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</si>
  <si>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</si>
  <si>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</si>
  <si>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</si>
  <si>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</si>
  <si>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</si>
  <si>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</si>
  <si>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</si>
  <si>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</si>
  <si>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</si>
  <si>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</si>
  <si>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</si>
  <si>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</si>
  <si>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</si>
  <si>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</si>
  <si>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</si>
  <si>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</si>
  <si>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</si>
  <si>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</si>
  <si>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</si>
  <si>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</si>
  <si>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</si>
  <si>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</si>
  <si>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</si>
  <si>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</si>
  <si>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</si>
  <si>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</si>
  <si>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</si>
  <si>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</si>
  <si>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</si>
  <si>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</si>
  <si>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</si>
  <si>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</si>
  <si>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</si>
  <si>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</si>
  <si>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</si>
  <si>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</si>
  <si>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</si>
  <si>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</si>
  <si>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</si>
  <si>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</si>
  <si>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</si>
  <si>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</si>
  <si>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</si>
  <si>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</si>
  <si>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</si>
  <si>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</si>
  <si>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</si>
  <si>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</si>
  <si>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</si>
  <si>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</si>
  <si>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</si>
  <si>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</si>
  <si>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</si>
  <si>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</si>
  <si>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</si>
  <si>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</si>
  <si>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</si>
  <si>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</si>
  <si>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</si>
  <si>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</si>
  <si>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</si>
  <si>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</si>
  <si>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</si>
  <si>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</si>
  <si>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</si>
  <si>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</si>
  <si>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</si>
  <si>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</si>
  <si>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</si>
  <si>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</si>
  <si>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</si>
  <si>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</si>
  <si>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</si>
  <si>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</si>
  <si>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</si>
  <si>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</si>
  <si>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</si>
  <si>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</si>
  <si>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</si>
  <si>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</si>
  <si>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</si>
  <si>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</si>
  <si>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</si>
  <si>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</si>
  <si>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</si>
  <si>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</si>
  <si>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</si>
  <si>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</si>
  <si>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</si>
  <si>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</si>
  <si>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</si>
  <si>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</si>
  <si>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</si>
  <si>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</si>
  <si>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</si>
  <si>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</si>
  <si>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</si>
  <si>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</si>
  <si>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</si>
  <si>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</si>
  <si>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</si>
  <si>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</si>
  <si>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</si>
  <si>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</si>
  <si>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</si>
  <si>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</si>
  <si>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</si>
  <si>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</si>
  <si>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</si>
  <si>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</si>
  <si>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</si>
  <si>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</si>
  <si>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</si>
  <si>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</si>
  <si>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</si>
  <si>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</si>
  <si>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</si>
  <si>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</si>
  <si>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</si>
  <si>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</si>
  <si>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</si>
  <si>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</si>
  <si>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</si>
  <si>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</si>
  <si>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</si>
  <si>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</si>
  <si>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</si>
  <si>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</si>
  <si>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</si>
  <si>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</si>
  <si>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</si>
  <si>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</si>
  <si>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</si>
  <si>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</si>
  <si>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</si>
  <si>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</si>
  <si>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</si>
  <si>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</si>
  <si>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</si>
  <si>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</si>
  <si>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</si>
  <si>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</si>
  <si>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</si>
  <si>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</si>
  <si>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</si>
  <si>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</si>
  <si>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</si>
  <si>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</si>
  <si>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</si>
  <si>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</si>
  <si>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</si>
  <si>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</si>
  <si>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</si>
  <si>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</si>
  <si>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</si>
  <si>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</si>
  <si>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</si>
  <si>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</si>
  <si>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</si>
  <si>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</si>
  <si>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</si>
  <si>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</si>
  <si>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</si>
  <si>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</si>
  <si>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</si>
  <si>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</si>
  <si>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</si>
  <si>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</si>
  <si>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</si>
  <si>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</si>
  <si>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</si>
  <si>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</si>
  <si>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</si>
  <si>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</si>
  <si>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</si>
  <si>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</si>
  <si>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</si>
  <si>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</si>
  <si>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</si>
  <si>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</si>
  <si>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</si>
  <si>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</si>
  <si>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</si>
  <si>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</si>
  <si>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</si>
  <si>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</si>
  <si>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</si>
  <si>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</si>
  <si>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</si>
  <si>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</si>
  <si>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</si>
  <si>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</si>
  <si>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</si>
  <si>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</si>
  <si>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</si>
  <si>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</si>
  <si>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</si>
  <si>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</si>
  <si>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</si>
  <si>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</si>
  <si>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</si>
  <si>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</si>
  <si>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</si>
  <si>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</si>
  <si>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</si>
  <si>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</si>
  <si>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</si>
  <si>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</si>
  <si>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</si>
  <si>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</si>
  <si>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</si>
  <si>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</si>
  <si>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</si>
  <si>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</si>
  <si>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</si>
  <si>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</si>
  <si>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</si>
  <si>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</si>
  <si>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</si>
  <si>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</si>
  <si>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</si>
  <si>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</si>
  <si>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</si>
  <si>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</si>
  <si>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</si>
  <si>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</si>
  <si>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</si>
  <si>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</si>
  <si>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</si>
  <si>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</si>
  <si>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</si>
  <si>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</si>
  <si>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</si>
  <si>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</si>
  <si>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</si>
  <si>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</si>
  <si>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</si>
  <si>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</si>
  <si>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</si>
  <si>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</si>
  <si>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</si>
  <si>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</si>
  <si>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</si>
  <si>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</si>
  <si>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</si>
  <si>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</si>
  <si>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</si>
  <si>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</si>
  <si>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</si>
  <si>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</si>
  <si>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</si>
  <si>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</si>
  <si>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</si>
  <si>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</si>
  <si>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</si>
  <si>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</si>
  <si>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</si>
  <si>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</si>
  <si>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</si>
  <si>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</si>
  <si>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</si>
  <si>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</si>
  <si>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</si>
  <si>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</si>
  <si>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</si>
  <si>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</si>
  <si>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</si>
  <si>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</si>
  <si>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</si>
  <si>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</si>
  <si>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</si>
  <si>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</si>
  <si>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</si>
  <si>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</si>
  <si>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</si>
  <si>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</si>
  <si>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</si>
  <si>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</si>
  <si>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</si>
  <si>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</si>
  <si>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</si>
  <si>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</si>
  <si>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</si>
  <si>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</si>
  <si>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</si>
  <si>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</si>
  <si>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</si>
  <si>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</si>
  <si>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</si>
  <si>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</si>
  <si>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</si>
  <si>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</si>
  <si>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</si>
  <si>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</si>
  <si>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</si>
  <si>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</si>
  <si>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</si>
  <si>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</si>
  <si>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</si>
  <si>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</si>
  <si>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</si>
  <si>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</si>
  <si>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</si>
  <si>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</si>
  <si>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</si>
  <si>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</si>
  <si>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</si>
  <si>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</si>
  <si>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</si>
  <si>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</si>
  <si>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</si>
  <si>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</si>
  <si>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</si>
  <si>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</si>
  <si>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</si>
  <si>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</si>
  <si>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</si>
  <si>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</si>
  <si>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</si>
  <si>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</si>
  <si>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</si>
  <si>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</si>
  <si>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</si>
  <si>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</si>
  <si>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</si>
  <si>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</si>
  <si>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</si>
  <si>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</si>
  <si>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</si>
  <si>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</si>
  <si>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</si>
  <si>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</si>
  <si>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</si>
  <si>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</si>
  <si>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</si>
  <si>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</si>
  <si>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</si>
  <si>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</si>
  <si>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</si>
  <si>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</si>
  <si>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</si>
  <si>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</si>
  <si>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</si>
  <si>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</si>
  <si>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</si>
  <si>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</si>
  <si>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</si>
  <si>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</si>
  <si>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</si>
  <si>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</si>
  <si>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</si>
  <si>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</si>
  <si>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</si>
  <si>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</si>
  <si>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</si>
  <si>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</si>
  <si>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</si>
  <si>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</si>
  <si>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</si>
  <si>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</si>
  <si>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</si>
  <si>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</si>
  <si>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</si>
  <si>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</si>
  <si>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</si>
  <si>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</si>
  <si>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</si>
  <si>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</si>
  <si>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</si>
  <si>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</si>
  <si>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</si>
  <si>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</si>
  <si>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</si>
  <si>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</si>
  <si>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</si>
  <si>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</si>
  <si>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</si>
  <si>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</si>
  <si>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</si>
  <si>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</si>
  <si>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</si>
  <si>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</si>
  <si>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</si>
  <si>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</si>
  <si>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</si>
  <si>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</si>
  <si>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</si>
  <si>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</si>
  <si>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</si>
  <si>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</si>
  <si>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</si>
  <si>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</si>
  <si>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</si>
  <si>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</si>
  <si>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</si>
  <si>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</si>
  <si>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</si>
  <si>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</si>
  <si>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</si>
  <si>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</si>
  <si>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</si>
  <si>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</si>
  <si>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</si>
  <si>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</si>
  <si>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</si>
  <si>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</si>
  <si>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</si>
  <si>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</si>
  <si>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</si>
  <si>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</si>
  <si>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</si>
  <si>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</si>
  <si>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</si>
  <si>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</si>
  <si>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</si>
  <si>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</si>
  <si>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</si>
  <si>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</si>
  <si>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</si>
  <si>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</si>
  <si>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</si>
  <si>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</si>
  <si>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</si>
  <si>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</si>
  <si>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</si>
  <si>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</si>
  <si>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</si>
  <si>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</si>
  <si>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</si>
  <si>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</si>
  <si>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</si>
  <si>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</si>
  <si>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</si>
  <si>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</si>
  <si>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</si>
  <si>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</si>
  <si>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</si>
  <si>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</si>
  <si>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</si>
  <si>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</si>
  <si>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</si>
  <si>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</si>
  <si>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</si>
  <si>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</si>
  <si>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</si>
  <si>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</si>
  <si>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</si>
  <si>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</si>
  <si>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</si>
  <si>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</si>
  <si>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</si>
  <si>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</si>
  <si>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</si>
  <si>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</si>
  <si>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</si>
  <si>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</si>
  <si>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</si>
  <si>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</si>
  <si>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</si>
  <si>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</si>
  <si>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</si>
  <si>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</si>
  <si>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</si>
  <si>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</si>
  <si>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</si>
  <si>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</si>
  <si>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</si>
  <si>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</si>
  <si>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</si>
  <si>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</si>
  <si>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</si>
  <si>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</si>
  <si>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</si>
  <si>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</si>
  <si>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</si>
  <si>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</si>
  <si>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</si>
  <si>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</si>
  <si>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</si>
  <si>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</si>
  <si>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</si>
  <si>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</si>
  <si>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</si>
  <si>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</si>
  <si>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</si>
  <si>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</si>
  <si>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</si>
  <si>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</si>
  <si>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</si>
  <si>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</si>
  <si>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</si>
  <si>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</si>
  <si>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</si>
  <si>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</si>
  <si>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</si>
  <si>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</si>
  <si>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</si>
  <si>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</si>
  <si>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</si>
  <si>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</si>
  <si>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</si>
  <si>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</si>
  <si>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</si>
  <si>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</si>
  <si>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</si>
  <si>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</si>
  <si>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</si>
  <si>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</si>
  <si>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</si>
  <si>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</si>
  <si>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</si>
  <si>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</si>
  <si>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</si>
  <si>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</si>
  <si>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</si>
  <si>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</si>
  <si>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</si>
  <si>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</si>
  <si>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</si>
  <si>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</si>
  <si>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</si>
  <si>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</si>
  <si>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</si>
  <si>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</si>
  <si>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</si>
  <si>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</si>
  <si>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</si>
  <si>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</si>
  <si>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</si>
  <si>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</si>
  <si>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</si>
  <si>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</si>
  <si>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</si>
  <si>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</si>
  <si>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</si>
  <si>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</si>
  <si>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</si>
  <si>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</si>
  <si>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</si>
  <si>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</si>
  <si>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</si>
  <si>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</si>
  <si>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</si>
  <si>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</si>
  <si>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</si>
  <si>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</si>
  <si>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</si>
  <si>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</si>
  <si>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</si>
  <si>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</si>
  <si>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</si>
  <si>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</si>
  <si>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</si>
  <si>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</si>
  <si>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</si>
  <si>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</si>
  <si>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</si>
  <si>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</si>
  <si>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</si>
  <si>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</si>
  <si>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</si>
  <si>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</si>
  <si>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</si>
  <si>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</si>
  <si>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</si>
  <si>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</si>
  <si>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</si>
  <si>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</si>
  <si>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</si>
  <si>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</si>
  <si>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</si>
  <si>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</si>
  <si>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</si>
  <si>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</si>
  <si>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</si>
  <si>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</si>
  <si>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</si>
  <si>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</si>
  <si>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</si>
  <si>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</si>
  <si>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</si>
  <si>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</si>
  <si>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</si>
  <si>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</si>
  <si>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</si>
  <si>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</si>
  <si>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</si>
  <si>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</si>
  <si>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</si>
  <si>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</si>
  <si>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</si>
  <si>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</si>
  <si>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</si>
  <si>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</si>
  <si>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</si>
  <si>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</si>
  <si>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</si>
  <si>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</si>
  <si>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</si>
  <si>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</si>
  <si>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</si>
  <si>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</si>
  <si>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</si>
  <si>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</si>
  <si>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</si>
  <si>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</si>
  <si>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</si>
  <si>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</si>
  <si>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</si>
  <si>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</si>
  <si>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</si>
  <si>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</si>
  <si>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</si>
  <si>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</si>
  <si>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</si>
  <si>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</si>
  <si>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</si>
  <si>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</si>
  <si>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</si>
  <si>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</si>
  <si>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</si>
  <si>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</si>
  <si>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</si>
  <si>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</si>
  <si>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</si>
  <si>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</si>
  <si>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</si>
  <si>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</si>
  <si>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</si>
  <si>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</si>
  <si>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</si>
  <si>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</si>
  <si>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</si>
  <si>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</si>
  <si>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</si>
  <si>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</si>
  <si>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</si>
  <si>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</si>
  <si>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</si>
  <si>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</si>
  <si>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</si>
  <si>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</si>
  <si>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</si>
  <si>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</si>
  <si>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</si>
  <si>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</si>
  <si>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</si>
  <si>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</si>
  <si>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</si>
  <si>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</si>
  <si>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</si>
  <si>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</si>
  <si>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</si>
  <si>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</si>
  <si>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</si>
  <si>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</si>
  <si>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</si>
  <si>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</si>
  <si>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</si>
  <si>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</si>
  <si>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</si>
  <si>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</si>
  <si>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</si>
  <si>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</si>
  <si>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</si>
  <si>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</si>
  <si>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</si>
  <si>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</si>
  <si>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</si>
  <si>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</si>
  <si>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</si>
  <si>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</si>
  <si>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</si>
  <si>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</si>
  <si>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</si>
  <si>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</si>
  <si>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</si>
  <si>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</si>
  <si>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</si>
  <si>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</si>
  <si>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</si>
  <si>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</si>
  <si>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</si>
  <si>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</si>
  <si>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</si>
  <si>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</si>
  <si>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</si>
  <si>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</si>
  <si>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</si>
  <si>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</si>
  <si>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</si>
  <si>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</si>
  <si>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</si>
  <si>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</si>
  <si>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</si>
  <si>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</si>
  <si>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</si>
  <si>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</si>
  <si>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</si>
  <si>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</si>
  <si>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</si>
  <si>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</si>
  <si>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</si>
  <si>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</si>
  <si>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</si>
  <si>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</si>
  <si>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</si>
  <si>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</si>
  <si>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</si>
  <si>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</si>
  <si>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</si>
  <si>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</si>
  <si>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</si>
  <si>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</si>
  <si>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</si>
  <si>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</si>
  <si>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</si>
  <si>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</si>
  <si>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</si>
  <si>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</si>
  <si>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</si>
  <si>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</si>
  <si>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</si>
  <si>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</si>
  <si>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</si>
  <si>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</si>
  <si>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</si>
  <si>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</si>
  <si>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</si>
  <si>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</si>
  <si>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</si>
  <si>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</si>
  <si>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</si>
  <si>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</si>
  <si>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</si>
  <si>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</si>
  <si>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</si>
  <si>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</si>
  <si>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</si>
  <si>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</si>
  <si>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</si>
  <si>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</si>
  <si>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</si>
  <si>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</si>
  <si>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</si>
  <si>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</si>
  <si>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</si>
  <si>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</si>
  <si>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</si>
  <si>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</si>
  <si>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</si>
  <si>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</si>
  <si>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</si>
  <si>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</si>
  <si>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</si>
  <si>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</si>
  <si>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</si>
  <si>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</si>
  <si>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</si>
  <si>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</si>
  <si>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</si>
  <si>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</si>
  <si>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</si>
  <si>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</si>
  <si>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</si>
  <si>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</si>
  <si>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</si>
  <si>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</si>
  <si>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</si>
  <si>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</si>
  <si>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</si>
  <si>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</si>
  <si>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</si>
  <si>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</si>
  <si>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</si>
  <si>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</si>
  <si>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</si>
  <si>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</si>
  <si>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</si>
  <si>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</si>
  <si>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</si>
  <si>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</si>
  <si>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</si>
  <si>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</si>
  <si>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</si>
  <si>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</si>
  <si>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</si>
  <si>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</si>
  <si>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</si>
  <si>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</si>
  <si>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</si>
  <si>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</si>
  <si>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</si>
  <si>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</si>
  <si>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</si>
  <si>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</si>
  <si>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</si>
  <si>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</si>
  <si>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</si>
  <si>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</si>
  <si>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</si>
  <si>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</si>
  <si>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</si>
  <si>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</si>
  <si>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</si>
  <si>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</si>
  <si>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</si>
  <si>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</si>
  <si>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</si>
  <si>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</si>
  <si>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</si>
  <si>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</si>
  <si>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</si>
  <si>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</si>
  <si>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</si>
  <si>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</si>
  <si>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</si>
  <si>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</si>
  <si>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</si>
  <si>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</si>
  <si>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</si>
  <si>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</si>
  <si>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</si>
  <si>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</si>
  <si>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</si>
  <si>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</si>
  <si>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</si>
  <si>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</si>
  <si>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</si>
  <si>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</si>
  <si>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</si>
  <si>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</si>
  <si>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</si>
  <si>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</si>
  <si>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</si>
  <si>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</si>
  <si>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</si>
  <si>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</si>
  <si>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</si>
  <si>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</si>
  <si>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</si>
  <si>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</si>
  <si>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</si>
  <si>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</si>
  <si>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</si>
  <si>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</si>
  <si>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</si>
  <si>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</si>
  <si>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</si>
  <si>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</si>
  <si>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</si>
  <si>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</si>
  <si>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</si>
  <si>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</si>
  <si>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</si>
  <si>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</si>
  <si>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</si>
  <si>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</si>
  <si>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</si>
  <si>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</si>
  <si>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</si>
  <si>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</si>
  <si>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</si>
  <si>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</si>
  <si>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</si>
  <si>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</si>
  <si>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</si>
  <si>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</si>
  <si>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</si>
  <si>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</si>
  <si>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</si>
  <si>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</si>
  <si>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</si>
  <si>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</si>
  <si>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</si>
  <si>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</si>
  <si>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</si>
  <si>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</si>
  <si>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</si>
  <si>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</si>
  <si>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</si>
  <si>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</si>
  <si>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</si>
  <si>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</si>
  <si>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</si>
  <si>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</si>
  <si>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</si>
  <si>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</si>
  <si>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</si>
  <si>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</si>
  <si>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</si>
  <si>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</si>
  <si>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</si>
  <si>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</si>
  <si>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</si>
  <si>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</si>
  <si>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</si>
  <si>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</si>
  <si>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</si>
  <si>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</si>
  <si>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</si>
  <si>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</si>
  <si>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</si>
  <si>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</si>
  <si>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</si>
  <si>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</si>
  <si>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</si>
  <si>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</si>
  <si>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</si>
  <si>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</si>
  <si>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</si>
  <si>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</si>
  <si>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</si>
  <si>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</si>
  <si>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</si>
  <si>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</si>
  <si>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</si>
  <si>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</si>
  <si>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</si>
  <si>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</si>
  <si>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</si>
  <si>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</si>
  <si>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</si>
  <si>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</si>
  <si>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</si>
  <si>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</si>
  <si>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</si>
  <si>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</si>
  <si>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</si>
  <si>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</si>
  <si>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</si>
  <si>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</si>
  <si>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</si>
  <si>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</si>
  <si>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</si>
  <si>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</si>
  <si>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</si>
  <si>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</si>
  <si>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</si>
  <si>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</si>
  <si>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</si>
  <si>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</si>
  <si>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</si>
  <si>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</si>
  <si>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</si>
  <si>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</si>
  <si>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</si>
  <si>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</si>
  <si>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</si>
  <si>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</si>
  <si>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</si>
  <si>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</si>
  <si>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</si>
  <si>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</si>
  <si>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</si>
  <si>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</si>
  <si>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</si>
  <si>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</si>
  <si>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</si>
  <si>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</si>
  <si>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</si>
  <si>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</si>
  <si>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</si>
  <si>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</si>
  <si>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</si>
  <si>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</si>
  <si>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</si>
  <si>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</si>
  <si>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</si>
  <si>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</si>
  <si>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</si>
  <si>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</si>
  <si>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</si>
  <si>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</si>
  <si>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</si>
  <si>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</si>
  <si>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</si>
  <si>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</si>
  <si>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</si>
  <si>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</si>
  <si>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</si>
  <si>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</si>
  <si>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</si>
  <si>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</si>
  <si>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</si>
  <si>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</si>
  <si>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</si>
  <si>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</si>
  <si>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</si>
  <si>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</si>
  <si>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</si>
  <si>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</si>
  <si>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</si>
  <si>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</si>
  <si>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</si>
  <si>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</si>
  <si>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</si>
  <si>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</si>
  <si>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</si>
  <si>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</si>
  <si>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</si>
  <si>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</si>
  <si>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</si>
  <si>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</si>
  <si>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</si>
  <si>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</si>
  <si>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</si>
  <si>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</si>
  <si>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</si>
  <si>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</si>
  <si>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</si>
  <si>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</si>
  <si>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</si>
  <si>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</si>
  <si>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</si>
  <si>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</si>
  <si>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</si>
  <si>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</si>
  <si>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</si>
  <si>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</si>
  <si>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</si>
  <si>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</si>
  <si>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</si>
  <si>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</si>
  <si>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</si>
  <si>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</si>
  <si>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</si>
  <si>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</si>
  <si>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</si>
  <si>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</si>
  <si>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</si>
  <si>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</si>
  <si>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</si>
  <si>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</si>
  <si>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</si>
  <si>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</si>
  <si>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</si>
  <si>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</si>
  <si>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</si>
  <si>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</si>
  <si>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</si>
  <si>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</si>
  <si>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</si>
  <si>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</si>
  <si>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</si>
  <si>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</si>
  <si>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</si>
  <si>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</si>
  <si>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</si>
  <si>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</si>
  <si>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</si>
  <si>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</si>
  <si>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</si>
  <si>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</si>
  <si>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</si>
  <si>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</si>
  <si>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</si>
  <si>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</si>
  <si>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</si>
  <si>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</si>
  <si>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</si>
  <si>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</si>
  <si>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</si>
  <si>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</si>
  <si>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</si>
  <si>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</si>
  <si>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</si>
  <si>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</si>
  <si>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</si>
  <si>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</si>
  <si>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</si>
  <si>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</si>
  <si>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</si>
  <si>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</si>
  <si>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</si>
  <si>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</si>
  <si>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</si>
  <si>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</si>
  <si>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</si>
  <si>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</si>
  <si>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</si>
  <si>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</si>
  <si>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</si>
  <si>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</si>
  <si>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</si>
  <si>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</si>
  <si>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</si>
  <si>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</si>
  <si>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</si>
  <si>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</si>
  <si>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</si>
  <si>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</si>
  <si>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</si>
  <si>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</si>
  <si>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</si>
  <si>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</si>
  <si>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</si>
  <si>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</si>
  <si>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</si>
  <si>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</si>
  <si>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</si>
  <si>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</si>
  <si>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</si>
  <si>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</si>
  <si>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</si>
  <si>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</si>
  <si>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</si>
  <si>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</si>
  <si>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</si>
  <si>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</si>
  <si>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</si>
  <si>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</si>
  <si>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</si>
  <si>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</si>
  <si>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</si>
  <si>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</si>
  <si>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</si>
  <si>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</si>
  <si>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</si>
  <si>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</si>
  <si>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</si>
  <si>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</si>
  <si>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</si>
  <si>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</si>
  <si>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</si>
  <si>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</si>
  <si>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</si>
  <si>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</si>
  <si>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</si>
  <si>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</si>
  <si>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</si>
  <si>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</si>
  <si>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</si>
  <si>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</si>
  <si>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</si>
  <si>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</si>
  <si>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</si>
  <si>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</si>
  <si>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</si>
  <si>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</si>
  <si>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</si>
  <si>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</si>
  <si>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</si>
  <si>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</si>
  <si>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</si>
  <si>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</si>
  <si>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</si>
  <si>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</si>
  <si>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</si>
  <si>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</si>
  <si>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</si>
  <si>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</si>
  <si>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</si>
  <si>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</si>
  <si>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</si>
  <si>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</si>
  <si>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</si>
  <si>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</si>
  <si>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</si>
  <si>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</si>
  <si>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</si>
  <si>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</si>
  <si>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</si>
  <si>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</si>
  <si>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</si>
  <si>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</si>
  <si>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</si>
  <si>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</si>
  <si>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</si>
  <si>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</si>
  <si>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</si>
  <si>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</si>
  <si>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</si>
  <si>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</si>
  <si>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</si>
  <si>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</si>
  <si>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</si>
  <si>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</si>
  <si>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</si>
  <si>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</si>
  <si>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</si>
  <si>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</si>
  <si>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</si>
  <si>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</si>
  <si>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</si>
  <si>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</si>
  <si>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</si>
  <si>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</si>
  <si>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</si>
  <si>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</si>
  <si>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</si>
  <si>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</si>
  <si>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</si>
  <si>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</si>
  <si>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</si>
  <si>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</si>
  <si>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</si>
  <si>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</si>
  <si>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</si>
  <si>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</si>
  <si>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</si>
  <si>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</si>
  <si>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</si>
  <si>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</si>
  <si>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</si>
  <si>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</si>
  <si>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</si>
  <si>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</si>
  <si>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</si>
  <si>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</si>
  <si>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</si>
  <si>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</si>
  <si>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</si>
  <si>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</si>
  <si>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</si>
  <si>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</si>
  <si>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</si>
  <si>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</si>
  <si>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</si>
  <si>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</si>
  <si>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</si>
  <si>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</si>
  <si>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</si>
  <si>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</si>
  <si>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</si>
  <si>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</si>
  <si>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</si>
  <si>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</si>
  <si>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</si>
  <si>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</si>
  <si>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</si>
  <si>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</si>
  <si>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</si>
  <si>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</si>
  <si>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</si>
  <si>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</si>
  <si>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</si>
  <si>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</si>
  <si>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</si>
  <si>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</si>
  <si>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</si>
  <si>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</si>
  <si>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</si>
  <si>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</si>
  <si>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</si>
  <si>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</si>
  <si>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</si>
  <si>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</si>
  <si>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</si>
  <si>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</si>
  <si>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</si>
  <si>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</si>
  <si>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</si>
  <si>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</si>
  <si>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</si>
  <si>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</si>
  <si>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</si>
  <si>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</si>
  <si>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</si>
  <si>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</si>
  <si>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</si>
  <si>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</si>
  <si>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</si>
  <si>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</si>
  <si>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</si>
  <si>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</si>
  <si>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</si>
  <si>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</si>
  <si>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</si>
  <si>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</si>
  <si>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</si>
  <si>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</si>
  <si>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</si>
  <si>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</si>
  <si>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</si>
  <si>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</si>
  <si>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</si>
  <si>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</si>
  <si>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</si>
  <si>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</si>
  <si>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</si>
  <si>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</si>
  <si>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</si>
  <si>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</si>
  <si>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</si>
  <si>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</si>
  <si>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</si>
  <si>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</si>
  <si>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</si>
  <si>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</si>
  <si>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</si>
  <si>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</si>
  <si>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</si>
  <si>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</si>
  <si>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</si>
  <si>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</si>
  <si>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</si>
  <si>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</si>
  <si>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</si>
  <si>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</si>
  <si>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</si>
  <si>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</si>
  <si>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</si>
  <si>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</si>
  <si>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</si>
  <si>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</si>
  <si>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</si>
  <si>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</si>
  <si>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</si>
  <si>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</si>
  <si>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</si>
  <si>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</si>
  <si>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</si>
  <si>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</si>
  <si>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</si>
  <si>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</si>
  <si>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</si>
  <si>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</si>
  <si>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</si>
  <si>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</si>
  <si>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</si>
  <si>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</si>
  <si>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</si>
  <si>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</si>
  <si>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</si>
  <si>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</si>
  <si>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</si>
  <si>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</si>
  <si>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</si>
  <si>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</si>
  <si>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</si>
  <si>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</si>
  <si>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</si>
  <si>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</si>
  <si>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</si>
  <si>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</si>
  <si>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</si>
  <si>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</si>
  <si>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</si>
  <si>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</si>
  <si>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</si>
  <si>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</si>
  <si>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</si>
  <si>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</si>
  <si>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</si>
  <si>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</si>
  <si>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</si>
  <si>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</si>
  <si>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</si>
  <si>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</si>
  <si>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</si>
  <si>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</si>
  <si>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</si>
  <si>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</si>
  <si>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</si>
  <si>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</si>
  <si>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</si>
  <si>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</si>
  <si>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</si>
  <si>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</si>
  <si>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</si>
  <si>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</si>
  <si>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</si>
  <si>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</si>
  <si>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</si>
  <si>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</si>
  <si>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</si>
  <si>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</si>
  <si>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</si>
  <si>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</si>
  <si>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</si>
  <si>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</si>
  <si>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</si>
  <si>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</si>
  <si>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</si>
  <si>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</si>
  <si>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</si>
  <si>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</si>
  <si>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</si>
  <si>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</si>
  <si>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</si>
  <si>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</si>
  <si>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</si>
  <si>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</si>
  <si>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</si>
  <si>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</si>
  <si>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</si>
  <si>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</si>
  <si>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</si>
  <si>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</si>
  <si>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</si>
  <si>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</si>
  <si>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</si>
  <si>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</si>
  <si>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</si>
  <si>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</si>
  <si>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</si>
  <si>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</si>
  <si>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</si>
  <si>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</si>
  <si>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</si>
  <si>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</si>
  <si>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</si>
  <si>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</si>
  <si>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</si>
  <si>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</si>
  <si>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</si>
  <si>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</si>
  <si>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</si>
  <si>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</si>
  <si>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</si>
  <si>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</si>
  <si>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</si>
  <si>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</si>
  <si>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</si>
  <si>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</si>
  <si>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</si>
  <si>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</si>
  <si>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</si>
  <si>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</si>
  <si>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</si>
  <si>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</si>
  <si>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</si>
  <si>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</si>
  <si>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</si>
  <si>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</si>
  <si>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</si>
  <si>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</si>
  <si>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</si>
  <si>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</si>
  <si>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</si>
  <si>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</si>
  <si>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</si>
  <si>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</si>
  <si>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</si>
  <si>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</si>
  <si>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</si>
  <si>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</si>
  <si>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</si>
  <si>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</si>
  <si>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</si>
  <si>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</si>
  <si>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</si>
  <si>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</si>
  <si>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</si>
  <si>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</si>
  <si>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</si>
  <si>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</si>
  <si>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</si>
  <si>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</si>
  <si>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</si>
  <si>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</si>
  <si>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</si>
  <si>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</si>
  <si>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</si>
  <si>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</si>
  <si>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</si>
  <si>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</si>
  <si>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</si>
  <si>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</si>
  <si>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</si>
  <si>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</si>
  <si>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</si>
  <si>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</si>
  <si>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</si>
  <si>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</si>
  <si>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</si>
  <si>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</si>
  <si>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</si>
  <si>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</si>
  <si>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</si>
  <si>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</si>
  <si>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</si>
  <si>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</si>
  <si>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</si>
  <si>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</si>
  <si>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</si>
  <si>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</si>
  <si>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</si>
  <si>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</si>
  <si>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</si>
  <si>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</si>
  <si>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</si>
  <si>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</si>
  <si>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</si>
  <si>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</si>
  <si>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</si>
  <si>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</si>
  <si>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</si>
  <si>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</si>
  <si>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</si>
  <si>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</si>
  <si>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</si>
  <si>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</si>
  <si>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</si>
  <si>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</si>
  <si>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</si>
  <si>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</si>
  <si>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</si>
  <si>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</si>
  <si>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</si>
  <si>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</si>
  <si>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</si>
  <si>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</si>
  <si>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</si>
  <si>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</si>
  <si>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</si>
  <si>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</si>
  <si>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</si>
  <si>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</si>
  <si>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</si>
  <si>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</si>
  <si>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</si>
  <si>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</si>
  <si>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</si>
  <si>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</si>
  <si>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</si>
  <si>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</si>
  <si>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</si>
  <si>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</si>
  <si>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</si>
  <si>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</si>
  <si>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</si>
  <si>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</si>
  <si>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</si>
  <si>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</si>
  <si>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</si>
  <si>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</si>
  <si>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</si>
  <si>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</si>
  <si>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</si>
  <si>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</si>
  <si>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</si>
  <si>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</si>
  <si>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</si>
  <si>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</si>
  <si>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</si>
  <si>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</si>
  <si>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</si>
  <si>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</si>
  <si>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</si>
  <si>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</si>
  <si>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</si>
  <si>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</si>
  <si>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</si>
  <si>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</si>
  <si>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</si>
  <si>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</si>
  <si>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</si>
  <si>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</si>
  <si>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</si>
  <si>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</si>
  <si>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</si>
  <si>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</si>
  <si>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</si>
  <si>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</si>
  <si>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</si>
  <si>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</si>
  <si>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</si>
  <si>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</si>
  <si>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</si>
  <si>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</si>
  <si>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</si>
  <si>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</si>
  <si>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</si>
  <si>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</si>
  <si>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</si>
  <si>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</si>
  <si>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</si>
  <si>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</si>
  <si>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</si>
  <si>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</si>
  <si>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</si>
  <si>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</si>
  <si>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</si>
  <si>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</si>
  <si>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</si>
  <si>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</si>
  <si>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</si>
  <si>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</si>
  <si>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</si>
  <si>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</si>
  <si>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</si>
  <si>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</si>
  <si>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</si>
  <si>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</si>
  <si>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</si>
  <si>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</si>
  <si>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</si>
  <si>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</si>
  <si>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</si>
  <si>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</si>
  <si>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</si>
  <si>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</si>
  <si>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</si>
  <si>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</si>
  <si>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</si>
  <si>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</si>
  <si>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</si>
  <si>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</si>
  <si>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</si>
  <si>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</si>
  <si>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</si>
  <si>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</si>
  <si>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</si>
  <si>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</si>
  <si>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</si>
  <si>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</si>
  <si>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</si>
  <si>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</si>
  <si>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</si>
  <si>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</si>
  <si>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</si>
  <si>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</si>
  <si>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</si>
  <si>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</si>
  <si>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</si>
  <si>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</si>
  <si>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</si>
  <si>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</si>
  <si>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</si>
  <si>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</si>
  <si>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</si>
  <si>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</si>
  <si>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</si>
  <si>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</si>
  <si>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</si>
  <si>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</si>
  <si>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</si>
  <si>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</si>
  <si>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</si>
  <si>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</si>
  <si>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</si>
  <si>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</si>
  <si>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</si>
  <si>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</si>
  <si>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</si>
  <si>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</si>
  <si>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</si>
  <si>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</si>
  <si>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</si>
  <si>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</si>
  <si>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</si>
  <si>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</si>
  <si>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</si>
  <si>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</si>
  <si>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</si>
  <si>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</si>
  <si>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</si>
  <si>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</si>
  <si>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</si>
  <si>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</si>
  <si>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</si>
  <si>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</si>
  <si>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</si>
  <si>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</si>
  <si>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</si>
  <si>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</si>
  <si>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</si>
  <si>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</si>
  <si>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</si>
  <si>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</si>
  <si>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</si>
  <si>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</si>
  <si>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</si>
  <si>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</si>
  <si>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</si>
  <si>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</si>
  <si>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</si>
  <si>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</si>
  <si>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</si>
  <si>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</si>
  <si>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</si>
  <si>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</si>
  <si>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</si>
  <si>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</si>
  <si>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</si>
  <si>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</si>
  <si>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</si>
  <si>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</si>
  <si>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</si>
  <si>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</si>
  <si>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</si>
  <si>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</si>
  <si>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</si>
  <si>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</si>
  <si>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</si>
  <si>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</si>
  <si>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</si>
  <si>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</si>
  <si>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</si>
  <si>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</si>
  <si>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</si>
  <si>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</si>
  <si>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</si>
  <si>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</si>
  <si>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</si>
  <si>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</si>
  <si>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</si>
  <si>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</si>
  <si>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</si>
  <si>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</si>
  <si>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</si>
  <si>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</si>
  <si>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</si>
  <si>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</si>
  <si>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</si>
  <si>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</si>
  <si>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</si>
  <si>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</si>
  <si>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</si>
  <si>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</si>
  <si>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</si>
  <si>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</si>
  <si>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</si>
  <si>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</si>
  <si>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</si>
  <si>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</si>
  <si>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</si>
  <si>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</si>
  <si>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</si>
  <si>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</si>
  <si>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</si>
  <si>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</si>
  <si>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</si>
  <si>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</si>
  <si>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</si>
  <si>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</si>
  <si>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</si>
  <si>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</si>
  <si>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</si>
  <si>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</si>
  <si>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</si>
  <si>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</si>
  <si>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</si>
  <si>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</si>
  <si>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</si>
  <si>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</si>
  <si>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</si>
  <si>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</si>
  <si>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</si>
  <si>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</si>
  <si>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</si>
  <si>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</si>
  <si>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</si>
  <si>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</si>
  <si>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</si>
  <si>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</si>
  <si>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</si>
  <si>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</si>
  <si>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</si>
  <si>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</si>
  <si>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</si>
  <si>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</si>
  <si>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</si>
  <si>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</si>
  <si>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</si>
  <si>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</si>
  <si>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</si>
  <si>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</si>
  <si>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</si>
  <si>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</si>
  <si>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</si>
  <si>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</si>
  <si>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</si>
  <si>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</si>
  <si>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</si>
  <si>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</si>
  <si>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</si>
  <si>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</si>
  <si>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</si>
  <si>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</si>
  <si>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</si>
  <si>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</si>
  <si>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</si>
  <si>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</si>
  <si>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</si>
  <si>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</si>
  <si>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</si>
  <si>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</si>
  <si>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</si>
  <si>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</si>
  <si>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</si>
  <si>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</si>
  <si>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</si>
  <si>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</si>
  <si>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</si>
  <si>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</si>
  <si>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</si>
  <si>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</si>
  <si>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</si>
  <si>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</si>
  <si>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</si>
  <si>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</si>
  <si>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</si>
  <si>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</si>
  <si>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</si>
  <si>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</si>
  <si>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</si>
  <si>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</si>
  <si>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</si>
  <si>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</si>
  <si>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</si>
  <si>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</si>
  <si>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</si>
  <si>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</si>
  <si>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</si>
  <si>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</si>
  <si>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</si>
  <si>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</si>
  <si>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</si>
  <si>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</si>
  <si>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</si>
  <si>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</si>
  <si>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</si>
  <si>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</si>
  <si>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</si>
  <si>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</si>
  <si>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</si>
  <si>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</si>
  <si>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</si>
  <si>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</si>
  <si>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</si>
  <si>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</si>
  <si>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</si>
  <si>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</si>
  <si>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</si>
  <si>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</si>
  <si>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</si>
  <si>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</si>
  <si>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</si>
  <si>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</si>
  <si>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</si>
  <si>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</si>
  <si>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</si>
  <si>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</si>
  <si>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</si>
  <si>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</si>
  <si>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</si>
  <si>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</si>
  <si>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</si>
  <si>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</si>
  <si>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</si>
  <si>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</si>
  <si>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</si>
  <si>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</si>
  <si>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</si>
  <si>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</si>
  <si>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</si>
  <si>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</si>
  <si>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</si>
  <si>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</si>
  <si>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</si>
  <si>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</si>
  <si>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</si>
  <si>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</si>
  <si>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</si>
  <si>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</si>
  <si>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</si>
  <si>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</si>
  <si>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</si>
  <si>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</si>
  <si>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</si>
  <si>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</si>
  <si>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</si>
  <si>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</si>
  <si>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</si>
  <si>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</si>
  <si>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</si>
  <si>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</si>
  <si>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</si>
  <si>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</si>
  <si>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</si>
  <si>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</si>
  <si>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</si>
  <si>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</si>
  <si>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</si>
  <si>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</si>
  <si>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</si>
  <si>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</si>
  <si>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</si>
  <si>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</si>
  <si>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</si>
  <si>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</si>
  <si>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</si>
  <si>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</si>
  <si>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</si>
  <si>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</si>
  <si>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</si>
  <si>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</si>
  <si>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</si>
  <si>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</si>
  <si>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</si>
  <si>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</si>
  <si>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</si>
  <si>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</si>
  <si>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</si>
  <si>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</si>
  <si>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</si>
  <si>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</si>
  <si>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</si>
  <si>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</si>
  <si>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</si>
  <si>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</si>
  <si>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</si>
  <si>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</si>
  <si>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</si>
  <si>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</si>
  <si>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</si>
  <si>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</si>
  <si>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</si>
  <si>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</si>
  <si>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</si>
  <si>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</si>
  <si>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</si>
  <si>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</si>
  <si>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</si>
  <si>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</si>
  <si>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</si>
  <si>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</si>
  <si>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</si>
  <si>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</si>
  <si>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</si>
  <si>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</si>
  <si>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</si>
  <si>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</si>
  <si>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</si>
  <si>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</si>
  <si>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</si>
  <si>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</si>
  <si>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</si>
  <si>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</si>
  <si>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</si>
  <si>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</si>
  <si>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</si>
  <si>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</si>
  <si>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</si>
  <si>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</si>
  <si>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</si>
  <si>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</si>
  <si>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</si>
  <si>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</si>
  <si>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</si>
  <si>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</si>
  <si>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</si>
  <si>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</si>
  <si>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</si>
  <si>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</si>
  <si>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</si>
  <si>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</si>
  <si>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</si>
  <si>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</si>
  <si>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</si>
  <si>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</si>
  <si>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</si>
  <si>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</si>
  <si>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</si>
  <si>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</si>
  <si>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</si>
  <si>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</si>
  <si>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</si>
  <si>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</si>
  <si>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</si>
  <si>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</si>
  <si>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</si>
  <si>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</si>
  <si>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</si>
  <si>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</si>
  <si>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</si>
  <si>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</si>
  <si>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</si>
  <si>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</si>
  <si>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</si>
  <si>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</si>
  <si>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</si>
  <si>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</si>
  <si>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</si>
  <si>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</si>
  <si>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</si>
  <si>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</si>
  <si>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</si>
  <si>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</si>
  <si>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</si>
  <si>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</si>
  <si>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</si>
  <si>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</si>
  <si>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</si>
  <si>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</si>
  <si>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</si>
  <si>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</si>
  <si>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</si>
  <si>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</si>
  <si>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</si>
  <si>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</si>
  <si>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</si>
  <si>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</si>
  <si>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</si>
  <si>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</si>
  <si>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</si>
  <si>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</si>
  <si>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</si>
  <si>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</si>
  <si>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</si>
  <si>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</si>
  <si>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</si>
  <si>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</si>
  <si>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</si>
  <si>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</si>
  <si>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</si>
  <si>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</si>
  <si>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</si>
  <si>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</si>
  <si>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</si>
  <si>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</si>
  <si>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</si>
  <si>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</si>
  <si>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</si>
  <si>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</si>
  <si>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</si>
  <si>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</si>
  <si>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</si>
  <si>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</si>
  <si>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</si>
  <si>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</si>
  <si>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</si>
  <si>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</si>
  <si>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</si>
  <si>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</si>
  <si>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</si>
  <si>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</si>
  <si>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</si>
  <si>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</si>
  <si>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</si>
  <si>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</si>
  <si>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</si>
  <si>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</si>
  <si>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</si>
  <si>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</si>
  <si>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</si>
  <si>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</si>
  <si>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</si>
  <si>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</si>
  <si>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</si>
  <si>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</si>
  <si>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</si>
  <si>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</si>
  <si>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</si>
  <si>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</si>
  <si>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</si>
  <si>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</si>
  <si>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</si>
  <si>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</si>
  <si>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</si>
  <si>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</si>
  <si>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</si>
  <si>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</si>
  <si>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</si>
  <si>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</si>
  <si>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</si>
  <si>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</si>
  <si>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</si>
  <si>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</si>
  <si>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</si>
  <si>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</si>
  <si>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</si>
  <si>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</si>
  <si>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</si>
  <si>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</si>
  <si>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</si>
  <si>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</si>
  <si>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</si>
  <si>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</si>
  <si>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</si>
  <si>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</si>
  <si>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</si>
  <si>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</si>
  <si>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</si>
  <si>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</si>
  <si>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</si>
  <si>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</si>
  <si>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</si>
  <si>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</si>
  <si>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</si>
  <si>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</si>
  <si>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</si>
  <si>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</si>
  <si>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</si>
  <si>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</si>
  <si>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</si>
  <si>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</si>
  <si>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</si>
  <si>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</si>
  <si>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</si>
  <si>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</si>
  <si>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</si>
  <si>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</si>
  <si>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</si>
  <si>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</si>
  <si>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</si>
  <si>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</si>
  <si>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</si>
  <si>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</si>
  <si>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</si>
  <si>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</si>
  <si>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</si>
  <si>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</si>
  <si>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</si>
  <si>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</si>
  <si>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</si>
  <si>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</si>
  <si>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</si>
  <si>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</si>
  <si>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</si>
  <si>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</si>
  <si>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</si>
  <si>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</si>
  <si>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</si>
  <si>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</si>
  <si>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</si>
  <si>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</si>
  <si>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</si>
  <si>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</si>
  <si>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</si>
  <si>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</si>
  <si>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</si>
  <si>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</si>
  <si>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</si>
  <si>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</si>
  <si>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</si>
  <si>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</si>
  <si>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</si>
  <si>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</si>
  <si>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</si>
  <si>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</si>
  <si>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</si>
  <si>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</si>
  <si>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</si>
  <si>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</si>
  <si>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</si>
  <si>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</si>
  <si>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</si>
  <si>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</si>
  <si>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</si>
  <si>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</si>
  <si>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</si>
  <si>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</si>
  <si>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</si>
  <si>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</si>
  <si>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</si>
  <si>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</si>
  <si>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</si>
  <si>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</si>
  <si>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</si>
  <si>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</si>
  <si>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</si>
  <si>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</si>
  <si>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</si>
  <si>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</si>
  <si>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</si>
  <si>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</si>
  <si>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</si>
  <si>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</si>
  <si>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</si>
  <si>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</si>
  <si>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</si>
  <si>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</si>
  <si>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</si>
  <si>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</si>
  <si>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</si>
  <si>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</si>
  <si>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</si>
  <si>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</si>
  <si>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</si>
  <si>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</si>
  <si>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</si>
  <si>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</si>
  <si>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</si>
  <si>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</si>
  <si>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</si>
  <si>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</si>
  <si>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</si>
  <si>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</si>
  <si>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</si>
  <si>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</si>
  <si>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</si>
  <si>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</si>
  <si>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</si>
  <si>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</si>
  <si>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</si>
  <si>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</si>
  <si>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</si>
  <si>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</si>
  <si>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</si>
  <si>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</si>
  <si>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</si>
  <si>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</si>
  <si>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</si>
  <si>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</si>
  <si>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</si>
  <si>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</si>
  <si>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</si>
  <si>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</si>
  <si>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</si>
  <si>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</si>
  <si>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</si>
  <si>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</si>
  <si>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</si>
  <si>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</si>
  <si>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</si>
  <si>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</si>
  <si>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</si>
  <si>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</si>
  <si>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</si>
  <si>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</si>
  <si>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</si>
  <si>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</si>
  <si>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</si>
  <si>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</si>
  <si>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</si>
  <si>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</si>
  <si>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</si>
  <si>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</si>
  <si>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</si>
  <si>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</si>
  <si>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</si>
  <si>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</si>
  <si>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</si>
  <si>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</si>
  <si>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</si>
  <si>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</si>
  <si>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</si>
  <si>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</si>
  <si>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</si>
  <si>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</si>
  <si>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</si>
  <si>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</si>
  <si>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</si>
  <si>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</si>
  <si>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</si>
  <si>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</si>
  <si>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</si>
  <si>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</si>
  <si>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</si>
  <si>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</si>
  <si>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</si>
  <si>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</si>
  <si>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</si>
  <si>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</si>
  <si>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</si>
  <si>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</si>
  <si>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</si>
  <si>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</si>
  <si>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</si>
  <si>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</si>
  <si>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</si>
  <si>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</si>
  <si>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</si>
  <si>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</si>
  <si>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</si>
  <si>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</si>
  <si>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</si>
  <si>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</si>
  <si>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</si>
  <si>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</si>
  <si>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</si>
  <si>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</si>
  <si>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</si>
  <si>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</si>
  <si>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</si>
  <si>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</si>
  <si>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</si>
  <si>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</si>
  <si>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</si>
  <si>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</si>
  <si>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</si>
  <si>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</si>
  <si>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</si>
  <si>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</si>
  <si>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</si>
  <si>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</si>
  <si>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</si>
  <si>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</si>
  <si>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</si>
  <si>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</si>
  <si>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</si>
  <si>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</si>
  <si>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</si>
  <si>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</si>
  <si>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</si>
  <si>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</si>
  <si>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</si>
  <si>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</si>
  <si>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</si>
  <si>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</si>
  <si>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</si>
  <si>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</si>
  <si>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</si>
  <si>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</si>
  <si>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</si>
  <si>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</si>
  <si>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</si>
  <si>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</si>
  <si>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</si>
  <si>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</si>
  <si>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</si>
  <si>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</si>
  <si>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</si>
  <si>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</si>
  <si>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</si>
  <si>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</si>
  <si>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</si>
  <si>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</si>
  <si>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</si>
  <si>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</si>
  <si>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</si>
  <si>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</si>
  <si>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</si>
  <si>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</si>
  <si>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</si>
  <si>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</si>
  <si>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</si>
  <si>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</si>
  <si>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</si>
  <si>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</si>
  <si>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</si>
  <si>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</si>
  <si>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</si>
  <si>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</si>
  <si>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</si>
  <si>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</si>
  <si>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</si>
  <si>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</si>
  <si>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</si>
  <si>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</si>
  <si>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</si>
  <si>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</si>
  <si>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</si>
  <si>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</si>
  <si>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</si>
  <si>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</si>
  <si>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</si>
  <si>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</si>
  <si>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</si>
  <si>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</si>
  <si>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</si>
  <si>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</si>
  <si>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</si>
  <si>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</si>
  <si>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</si>
  <si>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</si>
  <si>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</si>
  <si>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</si>
  <si>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</si>
  <si>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</si>
  <si>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</si>
  <si>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</si>
  <si>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</si>
  <si>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</si>
  <si>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</si>
  <si>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</si>
  <si>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</si>
  <si>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</si>
  <si>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</si>
  <si>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</si>
  <si>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</si>
  <si>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</si>
  <si>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</si>
  <si>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</si>
  <si>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</si>
  <si>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</si>
  <si>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</si>
  <si>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</si>
  <si>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</si>
  <si>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</si>
  <si>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</si>
  <si>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</si>
  <si>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</si>
  <si>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</si>
  <si>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</si>
  <si>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</si>
  <si>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</si>
  <si>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</si>
  <si>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</si>
  <si>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</si>
  <si>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</si>
  <si>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</si>
  <si>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</si>
  <si>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</si>
  <si>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</si>
  <si>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</si>
  <si>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</si>
  <si>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</si>
  <si>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</si>
  <si>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</si>
  <si>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</si>
  <si>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</si>
  <si>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</si>
  <si>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</si>
  <si>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</si>
  <si>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</si>
  <si>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</si>
  <si>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</si>
  <si>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</si>
  <si>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</si>
  <si>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</si>
  <si>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</si>
  <si>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</si>
  <si>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</si>
  <si>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</si>
  <si>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</si>
  <si>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</si>
  <si>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</si>
  <si>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</si>
  <si>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</si>
  <si>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</si>
  <si>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</si>
  <si>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</si>
  <si>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</si>
  <si>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</si>
  <si>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</si>
  <si>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</si>
  <si>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</si>
  <si>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</si>
  <si>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</si>
  <si>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</si>
  <si>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</si>
  <si>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</si>
  <si>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</si>
  <si>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</si>
  <si>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</si>
  <si>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</si>
  <si>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</si>
  <si>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</si>
  <si>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</si>
  <si>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</si>
  <si>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</si>
  <si>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</si>
  <si>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</si>
  <si>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</si>
  <si>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</si>
  <si>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</si>
  <si>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</si>
  <si>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</si>
  <si>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</si>
  <si>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</si>
  <si>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</si>
  <si>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</si>
  <si>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</si>
  <si>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</si>
  <si>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</si>
  <si>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</si>
  <si>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</si>
  <si>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</si>
  <si>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</si>
  <si>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</si>
  <si>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</si>
  <si>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</si>
  <si>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</si>
  <si>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</si>
  <si>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</si>
  <si>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</si>
  <si>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</si>
  <si>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</si>
  <si>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</si>
  <si>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</si>
  <si>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</si>
  <si>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</si>
  <si>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</si>
  <si>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</si>
  <si>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</si>
  <si>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</si>
  <si>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</si>
  <si>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</si>
  <si>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</si>
  <si>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</si>
  <si>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</si>
  <si>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</si>
  <si>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</si>
  <si>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</si>
  <si>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</si>
  <si>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</si>
  <si>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</si>
  <si>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</si>
  <si>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</si>
  <si>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</si>
  <si>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</si>
  <si>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</si>
  <si>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</si>
  <si>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</si>
  <si>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</si>
  <si>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</si>
  <si>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</si>
  <si>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</si>
  <si>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</si>
  <si>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</si>
  <si>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</si>
  <si>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</si>
  <si>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</si>
  <si>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</si>
  <si>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</si>
  <si>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</si>
  <si>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</si>
  <si>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</si>
  <si>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</si>
  <si>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</si>
  <si>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</si>
  <si>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</si>
  <si>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</si>
  <si>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</si>
  <si>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</si>
  <si>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</si>
  <si>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</si>
  <si>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</si>
  <si>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</si>
  <si>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</si>
  <si>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</si>
  <si>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</si>
  <si>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</si>
  <si>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</si>
  <si>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</si>
  <si>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</si>
  <si>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</si>
  <si>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</si>
  <si>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</si>
  <si>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</si>
  <si>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</si>
  <si>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</si>
  <si>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</si>
  <si>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</si>
  <si>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</si>
  <si>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</si>
  <si>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</si>
  <si>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</si>
  <si>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</si>
  <si>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</si>
  <si>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</si>
  <si>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</si>
  <si>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</si>
  <si>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</si>
  <si>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</si>
  <si>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</si>
  <si>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</si>
  <si>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</si>
  <si>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</si>
  <si>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</si>
  <si>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</si>
  <si>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</si>
  <si>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</si>
  <si>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</si>
  <si>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</si>
  <si>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</si>
  <si>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</si>
  <si>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</si>
  <si>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</si>
  <si>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</si>
  <si>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</si>
  <si>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</si>
  <si>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</si>
  <si>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</si>
  <si>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</si>
  <si>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</si>
  <si>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</si>
  <si>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</si>
  <si>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</si>
  <si>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</si>
  <si>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</si>
  <si>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</si>
  <si>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</si>
  <si>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</si>
  <si>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</si>
  <si>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</si>
  <si>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</si>
  <si>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</si>
  <si>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</si>
  <si>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</si>
  <si>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</si>
  <si>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</si>
  <si>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</si>
  <si>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</si>
  <si>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</si>
  <si>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</si>
  <si>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</si>
  <si>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</si>
  <si>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</si>
  <si>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</si>
  <si>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</si>
  <si>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</si>
  <si>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</si>
  <si>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</si>
  <si>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</si>
  <si>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</si>
  <si>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</si>
  <si>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</si>
  <si>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</si>
  <si>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</si>
  <si>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</si>
  <si>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</si>
  <si>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</si>
  <si>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</si>
  <si>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</si>
  <si>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</si>
  <si>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</si>
  <si>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</si>
  <si>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</si>
  <si>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</si>
  <si>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</si>
  <si>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</si>
  <si>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</si>
  <si>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</si>
  <si>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</si>
  <si>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</si>
  <si>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</si>
  <si>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</si>
  <si>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</si>
  <si>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</si>
  <si>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</si>
  <si>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</si>
  <si>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</si>
  <si>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</si>
  <si>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</si>
  <si>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</si>
  <si>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</si>
  <si>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</si>
  <si>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</si>
  <si>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</si>
  <si>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</si>
  <si>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</si>
  <si>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</si>
  <si>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</si>
  <si>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</si>
  <si>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</si>
  <si>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</si>
  <si>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</si>
  <si>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</si>
  <si>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</si>
  <si>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</si>
  <si>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</si>
  <si>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</si>
  <si>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</si>
  <si>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</si>
  <si>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</si>
  <si>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</si>
  <si>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</si>
  <si>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</si>
  <si>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</si>
  <si>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</si>
  <si>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</si>
  <si>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</si>
  <si>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</si>
  <si>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</si>
  <si>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</si>
  <si>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</si>
  <si>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</si>
  <si>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</si>
  <si>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</si>
  <si>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</si>
  <si>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</si>
  <si>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</si>
  <si>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</si>
  <si>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</si>
  <si>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</si>
  <si>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</si>
  <si>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</si>
  <si>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</si>
  <si>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</si>
  <si>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</si>
  <si>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</si>
  <si>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</si>
  <si>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</si>
  <si>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</si>
  <si>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</si>
  <si>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</si>
  <si>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</si>
  <si>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</si>
  <si>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</si>
  <si>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</si>
  <si>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</si>
  <si>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</si>
  <si>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</si>
  <si>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</si>
  <si>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</si>
  <si>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</si>
  <si>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</si>
  <si>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</si>
  <si>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</si>
  <si>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</si>
  <si>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</si>
  <si>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</si>
  <si>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</si>
  <si>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</si>
  <si>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</si>
  <si>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</si>
  <si>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</si>
  <si>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</si>
  <si>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</si>
  <si>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</si>
  <si>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</si>
  <si>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</si>
  <si>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</si>
  <si>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</si>
  <si>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</si>
  <si>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</si>
  <si>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</si>
  <si>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</si>
  <si>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</si>
  <si>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</si>
  <si>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</si>
  <si>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</si>
  <si>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</si>
  <si>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</si>
  <si>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</si>
  <si>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</si>
  <si>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</si>
  <si>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</si>
  <si>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</si>
  <si>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</si>
  <si>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</si>
  <si>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</si>
  <si>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</si>
  <si>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</si>
  <si>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</si>
  <si>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</si>
  <si>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</si>
  <si>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</si>
  <si>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</si>
  <si>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</si>
  <si>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</si>
  <si>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</si>
  <si>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</si>
  <si>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</si>
  <si>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</si>
  <si>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</si>
  <si>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</si>
  <si>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</si>
  <si>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</si>
  <si>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</si>
  <si>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</si>
  <si>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</si>
  <si>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</si>
  <si>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</si>
  <si>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</si>
  <si>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</si>
  <si>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</si>
  <si>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</si>
  <si>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</si>
  <si>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</si>
  <si>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</si>
  <si>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</si>
  <si>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</si>
  <si>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</si>
  <si>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</si>
  <si>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</si>
  <si>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</si>
  <si>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</si>
  <si>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</si>
  <si>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</si>
  <si>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</si>
  <si>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</si>
  <si>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</si>
  <si>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</si>
  <si>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</si>
  <si>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</si>
  <si>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</si>
  <si>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</si>
  <si>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</si>
  <si>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</si>
  <si>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</si>
  <si>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</si>
  <si>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</si>
  <si>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</si>
  <si>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</si>
  <si>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</si>
  <si>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</si>
  <si>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</si>
  <si>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</si>
  <si>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</si>
  <si>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</si>
  <si>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</si>
  <si>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</si>
  <si>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</si>
  <si>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</si>
  <si>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</si>
  <si>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</si>
  <si>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</si>
  <si>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</si>
  <si>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</si>
  <si>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</si>
  <si>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</si>
  <si>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</si>
  <si>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</si>
  <si>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</si>
  <si>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</si>
  <si>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</si>
  <si>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</si>
  <si>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</si>
  <si>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</si>
  <si>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</si>
  <si>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</si>
  <si>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</si>
  <si>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</si>
  <si>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</si>
  <si>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</si>
  <si>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</si>
  <si>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</si>
  <si>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</si>
  <si>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</si>
  <si>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</si>
  <si>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</si>
  <si>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</si>
  <si>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</si>
  <si>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</si>
  <si>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</si>
  <si>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</si>
  <si>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</si>
  <si>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</si>
  <si>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</si>
  <si>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</si>
  <si>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</si>
  <si>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</si>
  <si>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</si>
  <si>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</si>
  <si>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</si>
  <si>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</si>
  <si>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</si>
  <si>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</si>
  <si>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</si>
  <si>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</si>
  <si>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</si>
  <si>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</si>
  <si>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</si>
  <si>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</si>
  <si>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</si>
  <si>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</si>
  <si>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</si>
  <si>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</si>
  <si>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</si>
  <si>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</si>
  <si>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</si>
  <si>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</si>
  <si>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</si>
  <si>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</si>
  <si>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</si>
  <si>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</si>
  <si>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</si>
  <si>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</si>
  <si>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</si>
  <si>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</si>
  <si>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</si>
  <si>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</si>
  <si>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</si>
  <si>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</si>
  <si>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</si>
  <si>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</si>
  <si>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</si>
  <si>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</si>
  <si>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</si>
  <si>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</si>
  <si>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</si>
  <si>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</si>
  <si>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</si>
  <si>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</si>
  <si>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</si>
  <si>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</si>
  <si>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</si>
  <si>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</si>
  <si>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</si>
  <si>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</si>
  <si>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</si>
  <si>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</si>
  <si>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</si>
  <si>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</si>
  <si>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</si>
  <si>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</si>
  <si>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</si>
  <si>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</si>
  <si>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</si>
  <si>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</si>
  <si>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</si>
  <si>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</si>
  <si>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</si>
  <si>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</si>
  <si>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</si>
  <si>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</si>
  <si>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</si>
  <si>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</si>
  <si>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</si>
  <si>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</si>
  <si>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</si>
  <si>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</si>
  <si>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</si>
  <si>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</si>
  <si>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</si>
  <si>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</si>
  <si>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</si>
  <si>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</si>
  <si>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</si>
  <si>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</si>
  <si>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</si>
  <si>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</si>
  <si>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</si>
  <si>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</si>
  <si>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</si>
  <si>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</si>
  <si>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</si>
  <si>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</si>
  <si>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</si>
  <si>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</si>
  <si>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</si>
  <si>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</si>
  <si>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</si>
  <si>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</si>
  <si>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</si>
  <si>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</si>
  <si>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</si>
  <si>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</si>
  <si>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</si>
  <si>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</si>
  <si>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</si>
  <si>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</si>
  <si>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</si>
  <si>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</si>
  <si>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</si>
  <si>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</si>
  <si>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</si>
  <si>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</si>
  <si>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</si>
  <si>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</si>
  <si>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</si>
  <si>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</si>
  <si>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</si>
  <si>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</si>
  <si>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</si>
  <si>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</si>
  <si>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</si>
  <si>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</si>
  <si>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</si>
  <si>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</si>
  <si>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</si>
  <si>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</si>
  <si>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</si>
  <si>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</si>
  <si>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</si>
  <si>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</si>
  <si>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</si>
  <si>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</si>
  <si>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</si>
  <si>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</si>
  <si>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</si>
  <si>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</si>
  <si>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</si>
  <si>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</si>
  <si>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</si>
  <si>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</si>
  <si>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</si>
  <si>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</si>
  <si>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</si>
  <si>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</si>
  <si>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</si>
  <si>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</si>
  <si>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</si>
  <si>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</si>
  <si>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</si>
  <si>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</si>
  <si>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</si>
  <si>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</si>
  <si>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</si>
  <si>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</si>
  <si>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</si>
  <si>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</si>
  <si>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</si>
  <si>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</si>
  <si>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</si>
  <si>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</si>
  <si>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</si>
  <si>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</si>
  <si>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</si>
  <si>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</si>
  <si>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</si>
  <si>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</si>
  <si>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</si>
  <si>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</si>
  <si>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</si>
  <si>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</si>
  <si>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</si>
  <si>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</si>
  <si>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</si>
  <si>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</si>
  <si>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</si>
  <si>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</si>
  <si>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</si>
  <si>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</si>
  <si>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</si>
  <si>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</si>
  <si>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</si>
  <si>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</si>
  <si>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</si>
  <si>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</si>
  <si>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</si>
  <si>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</si>
  <si>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</si>
  <si>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</si>
  <si>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</si>
  <si>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</si>
  <si>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</si>
  <si>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</si>
  <si>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</si>
  <si>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</si>
  <si>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</si>
  <si>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</si>
  <si>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</si>
  <si>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</si>
  <si>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</si>
  <si>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</si>
  <si>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</si>
  <si>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</si>
  <si>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</si>
  <si>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</si>
  <si>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</si>
  <si>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</si>
  <si>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</si>
  <si>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</si>
  <si>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</si>
  <si>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</si>
  <si>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</si>
  <si>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</si>
  <si>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</si>
  <si>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</si>
  <si>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</si>
  <si>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</si>
  <si>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</si>
  <si>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</si>
  <si>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</si>
  <si>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</si>
  <si>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</si>
  <si>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</si>
  <si>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</si>
  <si>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</si>
  <si>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</si>
  <si>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</si>
  <si>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</si>
  <si>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</si>
  <si>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</si>
  <si>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</si>
  <si>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</si>
  <si>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</si>
  <si>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</si>
  <si>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</si>
  <si>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</si>
  <si>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</si>
  <si>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</si>
  <si>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</si>
  <si>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</si>
  <si>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</si>
  <si>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</si>
  <si>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</si>
  <si>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</si>
  <si>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</si>
  <si>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</si>
  <si>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</si>
  <si>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</si>
  <si>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</si>
  <si>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</si>
  <si>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</si>
  <si>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</si>
  <si>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</si>
  <si>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</si>
  <si>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</si>
  <si>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</si>
  <si>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</si>
  <si>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</si>
  <si>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</si>
  <si>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</si>
  <si>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</si>
  <si>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</si>
  <si>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</si>
  <si>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</si>
  <si>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</si>
  <si>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</si>
  <si>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</si>
  <si>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</si>
  <si>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</si>
  <si>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</si>
  <si>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</si>
  <si>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</si>
  <si>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</si>
  <si>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</si>
  <si>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</si>
  <si>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</si>
  <si>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</si>
  <si>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</si>
  <si>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</si>
  <si>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</si>
  <si>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</si>
  <si>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</si>
  <si>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</si>
  <si>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</si>
  <si>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</si>
  <si>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</si>
  <si>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</si>
  <si>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</si>
  <si>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</si>
  <si>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</si>
  <si>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</si>
  <si>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</si>
  <si>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</si>
  <si>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</si>
  <si>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</si>
  <si>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</si>
  <si>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</si>
  <si>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</si>
  <si>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</si>
  <si>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</si>
  <si>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</si>
  <si>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</si>
  <si>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</si>
  <si>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</si>
  <si>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</si>
  <si>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</si>
  <si>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</si>
  <si>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</si>
  <si>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</si>
  <si>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</si>
  <si>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</si>
  <si>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</si>
  <si>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</si>
  <si>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</si>
  <si>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</si>
  <si>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</si>
  <si>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</si>
  <si>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</si>
  <si>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</si>
  <si>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</si>
  <si>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</si>
  <si>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</si>
  <si>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</si>
  <si>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</si>
  <si>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</si>
  <si>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</si>
  <si>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</si>
  <si>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</si>
  <si>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</si>
  <si>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</si>
  <si>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</si>
  <si>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</si>
  <si>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</si>
  <si>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</si>
  <si>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</si>
  <si>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</si>
  <si>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</si>
  <si>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</si>
  <si>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</si>
  <si>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</si>
  <si>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</si>
  <si>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</si>
  <si>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</si>
  <si>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</si>
  <si>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</si>
  <si>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</si>
  <si>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</si>
  <si>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</si>
  <si>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</si>
  <si>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</si>
  <si>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</si>
  <si>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</si>
  <si>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</si>
  <si>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</si>
  <si>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</si>
  <si>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</si>
  <si>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</si>
  <si>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</si>
  <si>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</si>
  <si>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</si>
  <si>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</si>
  <si>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</si>
  <si>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</si>
  <si>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</si>
  <si>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</si>
  <si>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</si>
  <si>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</si>
  <si>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</si>
  <si>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</si>
  <si>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</si>
  <si>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</si>
  <si>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</si>
  <si>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</si>
  <si>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</si>
  <si>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</si>
  <si>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</si>
  <si>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</si>
  <si>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</si>
  <si>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</si>
  <si>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</si>
  <si>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</si>
  <si>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</si>
  <si>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</si>
  <si>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</si>
  <si>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</si>
  <si>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</si>
  <si>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</si>
  <si>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</si>
  <si>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</si>
  <si>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</si>
  <si>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</si>
  <si>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</si>
  <si>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</si>
  <si>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</si>
  <si>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</si>
  <si>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</si>
  <si>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</si>
  <si>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</si>
  <si>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</si>
  <si>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</si>
  <si>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</si>
  <si>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</si>
  <si>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</si>
  <si>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</si>
  <si>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</si>
  <si>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</si>
  <si>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</si>
  <si>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</si>
  <si>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</si>
  <si>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</si>
  <si>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</si>
  <si>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</si>
  <si>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</si>
  <si>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</si>
  <si>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</si>
  <si>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</si>
  <si>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</si>
  <si>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</si>
  <si>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</si>
  <si>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</si>
  <si>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</si>
  <si>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</si>
  <si>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</si>
  <si>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</si>
  <si>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</si>
  <si>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</si>
  <si>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</si>
  <si>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</si>
  <si>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</si>
  <si>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</si>
  <si>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</si>
  <si>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</si>
  <si>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</si>
  <si>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</si>
  <si>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</si>
  <si>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</si>
  <si>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</si>
  <si>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</si>
  <si>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</si>
  <si>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</si>
  <si>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</si>
  <si>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</si>
  <si>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</si>
  <si>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</si>
  <si>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</si>
  <si>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</si>
  <si>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</si>
  <si>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</si>
  <si>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</si>
  <si>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</si>
  <si>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</si>
  <si>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</si>
  <si>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</si>
  <si>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</si>
  <si>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</si>
  <si>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</si>
  <si>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</si>
  <si>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</si>
  <si>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</si>
  <si>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</si>
  <si>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</si>
  <si>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</si>
  <si>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</si>
  <si>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</si>
  <si>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</si>
  <si>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</si>
  <si>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</si>
  <si>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</si>
  <si>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</si>
  <si>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</si>
  <si>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</si>
  <si>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</si>
  <si>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</si>
  <si>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</si>
  <si>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</si>
  <si>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</si>
  <si>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</si>
  <si>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</si>
  <si>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</si>
  <si>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</si>
  <si>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</si>
  <si>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</si>
  <si>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</si>
  <si>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</si>
  <si>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</si>
  <si>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</si>
  <si>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</si>
  <si>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</si>
  <si>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</si>
  <si>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</si>
  <si>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</si>
  <si>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</si>
  <si>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</si>
  <si>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</si>
  <si>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</si>
  <si>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</si>
  <si>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</si>
  <si>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</si>
  <si>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</si>
  <si>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</si>
  <si>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</si>
  <si>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</si>
  <si>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</si>
  <si>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</si>
  <si>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</si>
  <si>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</si>
  <si>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</si>
  <si>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</si>
  <si>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</si>
  <si>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</si>
  <si>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</si>
  <si>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</si>
  <si>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</si>
  <si>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</si>
  <si>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</si>
  <si>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</si>
  <si>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</si>
  <si>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</si>
  <si>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</si>
  <si>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</si>
  <si>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</si>
  <si>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</si>
  <si>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</si>
  <si>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</si>
  <si>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</si>
  <si>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</si>
  <si>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</si>
  <si>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</si>
  <si>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</si>
  <si>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</si>
  <si>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</si>
  <si>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</si>
  <si>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</si>
  <si>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</si>
  <si>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</si>
  <si>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</si>
  <si>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</si>
  <si>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</si>
  <si>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</si>
  <si>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</si>
  <si>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</si>
  <si>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</si>
  <si>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</si>
  <si>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</si>
  <si>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</si>
  <si>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</si>
  <si>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</si>
  <si>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</si>
  <si>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</si>
  <si>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</si>
  <si>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</si>
  <si>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</si>
  <si>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</si>
  <si>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</si>
  <si>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</si>
  <si>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</si>
  <si>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</si>
  <si>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</si>
  <si>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</si>
  <si>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</si>
  <si>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</si>
  <si>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</si>
  <si>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</si>
  <si>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</si>
  <si>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</si>
  <si>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</si>
  <si>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</si>
  <si>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</si>
  <si>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</si>
  <si>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</si>
  <si>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</si>
  <si>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</si>
  <si>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</si>
  <si>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</si>
  <si>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</si>
  <si>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</si>
  <si>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</si>
  <si>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</si>
  <si>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</si>
  <si>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</si>
  <si>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</si>
  <si>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</si>
  <si>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</si>
  <si>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</si>
  <si>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</si>
  <si>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</si>
  <si>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</si>
  <si>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</si>
  <si>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</si>
  <si>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</si>
  <si>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</si>
  <si>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</si>
  <si>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</si>
  <si>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</si>
  <si>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</si>
  <si>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</si>
  <si>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</si>
  <si>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</si>
  <si>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</si>
  <si>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</si>
  <si>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</si>
  <si>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</si>
  <si>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</si>
  <si>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</si>
  <si>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</si>
  <si>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</si>
  <si>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</si>
  <si>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</si>
  <si>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</si>
  <si>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</si>
  <si>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</si>
  <si>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</si>
  <si>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</si>
  <si>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</si>
  <si>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</si>
  <si>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</si>
  <si>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</si>
  <si>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</si>
  <si>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</si>
  <si>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</si>
  <si>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</si>
  <si>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</si>
  <si>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</si>
  <si>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</si>
  <si>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</si>
  <si>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</si>
  <si>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</si>
  <si>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</si>
  <si>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</si>
  <si>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</si>
  <si>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</si>
  <si>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</si>
  <si>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</si>
  <si>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</si>
  <si>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</si>
  <si>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</si>
  <si>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</si>
  <si>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</si>
  <si>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</si>
  <si>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</si>
  <si>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</si>
  <si>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</si>
  <si>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</si>
  <si>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</si>
  <si>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</si>
  <si>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</si>
  <si>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</si>
  <si>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</si>
  <si>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</si>
  <si>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</si>
  <si>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</si>
  <si>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</si>
  <si>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</si>
  <si>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</si>
  <si>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</si>
  <si>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</si>
  <si>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</si>
  <si>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</si>
  <si>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</si>
  <si>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</si>
  <si>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</si>
  <si>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</si>
  <si>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</si>
  <si>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</si>
  <si>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</si>
  <si>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</si>
  <si>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</si>
  <si>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</si>
  <si>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</si>
  <si>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</si>
  <si>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</si>
  <si>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</si>
  <si>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</si>
  <si>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</si>
  <si>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</si>
  <si>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</si>
  <si>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</si>
  <si>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</si>
  <si>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</si>
  <si>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</si>
  <si>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</si>
  <si>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</si>
  <si>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</si>
  <si>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</si>
  <si>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</si>
  <si>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</si>
  <si>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</si>
  <si>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</si>
  <si>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</si>
  <si>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</si>
  <si>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</si>
  <si>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</si>
  <si>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</si>
  <si>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</si>
  <si>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</si>
  <si>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</si>
  <si>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</si>
  <si>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</si>
  <si>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</si>
  <si>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</si>
  <si>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</si>
  <si>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</si>
  <si>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</si>
  <si>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</si>
  <si>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</si>
  <si>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</si>
  <si>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</si>
  <si>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</si>
  <si>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</si>
  <si>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</si>
  <si>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</si>
  <si>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</si>
  <si>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</si>
  <si>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</si>
  <si>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</si>
  <si>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</si>
  <si>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</si>
  <si>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</si>
  <si>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</si>
  <si>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</si>
  <si>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</si>
  <si>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</si>
  <si>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</si>
  <si>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</si>
  <si>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</si>
  <si>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</si>
  <si>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</si>
  <si>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</si>
  <si>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</si>
  <si>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</si>
  <si>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</si>
  <si>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</si>
  <si>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</si>
  <si>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</si>
  <si>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</si>
  <si>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</si>
  <si>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</si>
  <si>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</si>
  <si>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</si>
  <si>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</si>
  <si>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</si>
  <si>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</si>
  <si>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</si>
  <si>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</si>
  <si>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</si>
  <si>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</si>
  <si>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</si>
  <si>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</si>
  <si>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</si>
  <si>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</si>
  <si>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</si>
  <si>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</si>
  <si>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</si>
  <si>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</si>
  <si>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</si>
  <si>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</si>
  <si>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</si>
  <si>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</si>
  <si>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</si>
  <si>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</si>
  <si>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</si>
  <si>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</si>
  <si>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</si>
  <si>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</si>
  <si>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</si>
  <si>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</si>
  <si>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</si>
  <si>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</si>
  <si>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</si>
  <si>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</si>
  <si>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</si>
  <si>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</si>
  <si>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</si>
  <si>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</si>
  <si>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</si>
  <si>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</si>
  <si>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</si>
  <si>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</si>
  <si>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</si>
  <si>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</si>
  <si>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</si>
  <si>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</si>
  <si>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</si>
  <si>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</si>
  <si>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PCM-20251101-00000987</t>
  </si>
  <si>
    <t>5G sector still down / EM team at site TS</t>
  </si>
  <si>
    <t>PCM-20251101-00000966</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</si>
  <si>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</si>
  <si>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</si>
  <si>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</si>
  <si>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</si>
  <si>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</si>
  <si>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</si>
  <si>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</si>
  <si>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</si>
  <si>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</si>
  <si>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</si>
  <si>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</si>
  <si>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</si>
  <si>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</si>
  <si>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</si>
  <si>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</si>
  <si>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</si>
  <si>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</si>
  <si>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</si>
  <si>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</si>
  <si>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</si>
  <si>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</si>
  <si>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</si>
  <si>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</si>
  <si>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</si>
  <si>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</si>
  <si>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</si>
  <si>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</si>
  <si>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</si>
  <si>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</si>
  <si>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</si>
  <si>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</si>
  <si>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</si>
  <si>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</si>
  <si>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</si>
  <si>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</si>
  <si>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</si>
  <si>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</si>
  <si>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</si>
  <si>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</si>
  <si>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</si>
  <si>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</si>
  <si>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</si>
  <si>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</si>
  <si>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</si>
  <si>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</si>
  <si>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</si>
  <si>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</si>
  <si>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</si>
  <si>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</si>
  <si>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</si>
  <si>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</si>
  <si>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</si>
  <si>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</si>
  <si>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</si>
  <si>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</si>
  <si>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</si>
  <si>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</si>
  <si>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</si>
  <si>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</si>
  <si>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</si>
  <si>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</si>
  <si>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</si>
  <si>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</si>
  <si>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</si>
  <si>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</si>
  <si>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</si>
  <si>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</si>
  <si>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</si>
  <si>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</si>
  <si>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</si>
  <si>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</si>
  <si>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</si>
  <si>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</si>
  <si>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</si>
  <si>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</si>
  <si>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</si>
  <si>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</si>
  <si>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</si>
  <si>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</si>
  <si>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</si>
  <si>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</si>
  <si>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</si>
  <si>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</si>
  <si>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</si>
  <si>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</si>
  <si>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PCM-20251101-00000875</t>
  </si>
  <si>
    <t>ETA 50 km</t>
  </si>
  <si>
    <t>PCM-20251101-00001064</t>
  </si>
  <si>
    <t>ETA 40 min</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</si>
  <si>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</si>
  <si>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</si>
  <si>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</si>
  <si>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</si>
  <si>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</si>
  <si>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</si>
  <si>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</si>
  <si>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</si>
  <si>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</si>
  <si>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</si>
  <si>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TT-20251031-00812 // NA</t>
  </si>
  <si>
    <t xml:space="preserve">ETA 30 mins </t>
  </si>
  <si>
    <t>TT-20251101-01024 // 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</si>
</sst>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1"/>
      <name val="Aptos"/>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3" totalsRowShown="0" headerRowDxfId="174" dataDxfId="173" headerRowBorderDxfId="171" tableBorderDxfId="172" totalsRowBorderDxfId="170">
  <autoFilter ref="A1:L1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4" totalsRowShown="0" headerRowDxfId="157" dataDxfId="156" headerRowBorderDxfId="154" tableBorderDxfId="155" totalsRowBorderDxfId="153">
  <autoFilter ref="A1:CJ15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5" totalsRowShown="0" headerRowDxfId="15" dataDxfId="14" headerRowBorderDxfId="12" tableBorderDxfId="13">
  <autoFilter ref="A1:L2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3"/>
  <sheetViews>
    <sheetView workbookViewId="0">
      <selection activeCell="G2" sqref="G2"/>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299.64686863425595</v>
      </c>
      <c r="H2" s="77">
        <v>45662.943402777775</v>
      </c>
      <c r="I2" s="60" t="str">
        <f>IFERROR(VLOOKUP(D2,DB!A:F,6,0),"")</f>
        <v>Generator-SG</v>
      </c>
      <c r="J2" s="60" t="str">
        <f>IFERROR(VLOOKUP(D2,DB!A:G,7,0),"")</f>
        <v>Dead</v>
      </c>
      <c r="K2" s="68" t="s">
        <v>39022</v>
      </c>
      <c r="L2" s="66" t="str">
        <f>IFERROR(VLOOKUP(D2,DB!A:I,9,0),"")</f>
        <v>Latis</v>
      </c>
    </row>
    <row r="3" spans="1:15" ht="15" customHeight="1">
      <c r="A3" s="63" t="s">
        <v>39023</v>
      </c>
      <c r="B3" s="60" t="str">
        <f>IFERROR(VLOOKUP(D3,DB!A:K,11,0),"")</f>
        <v>R1</v>
      </c>
      <c r="C3" s="60">
        <v>1</v>
      </c>
      <c r="D3" s="79" t="s">
        <v>19799</v>
      </c>
      <c r="E3" s="64" t="s">
        <v>39021</v>
      </c>
      <c r="F3" s="77">
        <v>45962.537060185183</v>
      </c>
      <c r="G3" s="67">
        <f ca="1">IFERROR(NOW()-F3,"")</f>
        <v>5.8234259260643739E-2</v>
      </c>
      <c r="H3" s="77">
        <v>45962.498356481483</v>
      </c>
      <c r="I3" s="60" t="str">
        <f>IFERROR(VLOOKUP(D3,DB!A:F,6,0),"")</f>
        <v>SCECO</v>
      </c>
      <c r="J3" s="60" t="str">
        <f>IFERROR(VLOOKUP(D3,DB!A:G,7,0),"")</f>
        <v>Vandalized</v>
      </c>
      <c r="K3" s="68" t="s">
        <v>39024</v>
      </c>
      <c r="L3" s="66" t="str">
        <f>IFERROR(VLOOKUP(D3,DB!A:I,9,0),"")</f>
        <v>Latis</v>
      </c>
      <c r="M3" s="65"/>
      <c r="N3" s="65"/>
      <c r="O3" s="65"/>
    </row>
    <row r="4" spans="1:15" ht="15" customHeight="1">
      <c r="A4" s="132" t="s">
        <v>39025</v>
      </c>
      <c r="B4" s="133" t="str">
        <f>IFERROR(VLOOKUP(D4,DB!A:K,11,0),"")</f>
        <v>R1</v>
      </c>
      <c r="C4" s="133">
        <v>1</v>
      </c>
      <c r="D4" s="133" t="s">
        <v>8386</v>
      </c>
      <c r="E4" s="134" t="s">
        <v>39021</v>
      </c>
      <c r="F4" s="77">
        <v>45962.550347222219</v>
      </c>
      <c r="G4" s="136">
        <f ca="1">IFERROR(NOW()-F4,"")</f>
        <v>4.49472222244367E-2</v>
      </c>
      <c r="H4" s="135">
        <v>45962.54409722222</v>
      </c>
      <c r="I4" s="133" t="str">
        <f>IFERROR(VLOOKUP(D4,DB!A:F,6,0),"")</f>
        <v>SCECO</v>
      </c>
      <c r="J4" s="133" t="str">
        <f>IFERROR(VLOOKUP(D4,DB!A:G,7,0),"")</f>
        <v>Dead</v>
      </c>
      <c r="K4" s="137" t="s">
        <v>39026</v>
      </c>
      <c r="L4" s="138" t="str">
        <f>IFERROR(VLOOKUP(D4,DB!A:I,9,0),"")</f>
        <v>Latis</v>
      </c>
    </row>
    <row r="5" spans="1:15" ht="15" customHeight="1">
      <c r="A5" s="132"/>
      <c r="B5" s="133" t="str">
        <f>IFERROR(VLOOKUP(D5,DB!A:K,11,0),"")</f>
        <v/>
      </c>
      <c r="C5" s="133"/>
      <c r="D5" s="169"/>
      <c r="E5" s="134"/>
      <c r="F5" s="135"/>
      <c r="G5" s="136">
        <f ca="1">IFERROR(NOW()-F5,"")</f>
        <v>45962.595294444443</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45962.595294444443</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45962.595294444443</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45962.595294444443</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45962.595294444443</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45962.595294444443</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45962.595294444443</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45962.595294444443</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45962.595294444443</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45962.595294444443</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45962.595294444443</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45962.595294444443</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45962.595294444443</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45962.595294444443</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45962.595294444443</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45962.595294444443</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45962.595294444443</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45962.595294444443</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45962.595294444443</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45962.595294444443</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45962.595294444443</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45962.595294444443</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45962.595294444443</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45962.595294444443</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45962.595294444443</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45962.595294444443</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45962.595294444443</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45962.595294444443</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45962.595294444443</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45962.595294444443</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45962.595294444443</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45962.595294444443</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45962.595294444443</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45962.595294444443</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45962.595294444443</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45962.595294444443</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45962.595294444443</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45962.595294444443</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45962.595294444443</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45962.595294444443</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45962.595294444443</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45962.595294444443</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45962.595294444443</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45962.595294444443</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45962.595294444443</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45962.595294444443</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45962.595294444443</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45962.595294444443</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45962.595294444443</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45962.595294444443</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45962.595294444443</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45962.595294444443</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45962.595294444443</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45962.595294444443</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45962.595294444443</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45962.595294444443</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45962.595294444443</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45962.595294444443</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45962.595294444443</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45962.595294444443</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45962.595294444443</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45962.595294444443</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45962.595294444443</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45962.595294444443</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45962.595294444443</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45962.595294444443</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45962.595294444443</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45962.595294444443</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45962.595294444443</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45962.595294444443</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45962.595294444443</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45962.595294444443</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45962.595294444443</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45962.595294444443</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45962.595294444443</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45962.595294444443</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45962.595294444443</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45962.595294444443</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45962.595294444443</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45962.595294444443</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45962.595294444443</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45962.595294444443</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45962.595294444443</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45962.595294444443</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45962.595294444443</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45962.595294444443</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45962.595294444443</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45962.595294444443</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45962.595294444443</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45962.595294444443</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45962.595294444443</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45962.595294444443</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45962.595294444443</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45962.595294444443</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45962.595294444443</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45962.595294444443</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45962.595294444443</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45962.595294444443</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45962.595294444443</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45962.595294444443</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45962.595294444443</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45962.595294444443</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45962.595294444443</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45962.595294444443</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45962.595294444443</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45962.595294444443</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45962.595294444443</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45962.595294444443</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45962.595294444443</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45962.595294444443</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45962.595294444443</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45962.595294444443</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45962.595294444443</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45962.595294444443</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45962.595294444443</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45962.595294444443</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45962.595294444443</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45962.595294444443</v>
      </c>
      <c r="H122" s="135"/>
      <c r="I122" s="133" t="str">
        <f>IFERROR(VLOOKUP(D122,DB!A:F,6,0),"")</f>
        <v/>
      </c>
      <c r="J122" s="133" t="str">
        <f>IFERROR(VLOOKUP(D122,DB!A:G,7,0),"")</f>
        <v/>
      </c>
      <c r="K122" s="137"/>
      <c r="L122" s="138" t="str">
        <f>IFERROR(VLOOKUP(D122,DB!A:I,9,0),"")</f>
        <v/>
      </c>
    </row>
    <row r="123" spans="1:12" ht="15" customHeight="1">
      <c r="A123" s="144"/>
      <c r="B123" s="145" t="str">
        <f>IFERROR(VLOOKUP(D123,DB!A:K,11,0),"")</f>
        <v/>
      </c>
      <c r="C123" s="145"/>
      <c r="D123" s="145"/>
      <c r="E123" s="146"/>
      <c r="F123" s="147"/>
      <c r="G123" s="148">
        <f ca="1">IFERROR(NOW()-F123,"")</f>
        <v>45962.595294444443</v>
      </c>
      <c r="H123" s="147"/>
      <c r="I123" s="145" t="str">
        <f>IFERROR(VLOOKUP(D123,DB!A:F,6,0),"")</f>
        <v/>
      </c>
      <c r="J123" s="145" t="str">
        <f>IFERROR(VLOOKUP(D123,DB!A:G,7,0),"")</f>
        <v/>
      </c>
      <c r="K123" s="149"/>
      <c r="L123" s="150" t="str">
        <f>IFERROR(VLOOKUP(D123,DB!A:I,9,0),"")</f>
        <v/>
      </c>
    </row>
  </sheetData>
  <customSheetViews>
    <customSheetView guid="{F6042A99-DD27-4453-835D-0834D95730CC}" filter="1" showAutoFilter="1">
      <pageMargins left="0" right="0" top="0" bottom="0" header="0" footer="0"/>
      <autoFilter ref="B1:M1" xr:uid="{2A5B243C-BBC3-4606-88A1-A8C98280E906}"/>
    </customSheetView>
  </customSheetViews>
  <dataValidations count="2">
    <dataValidation allowBlank="1" showInputMessage="1" showErrorMessage="1" sqref="E1" xr:uid="{5DBA255D-CDD9-49FB-AD3C-AF70AB4EE696}"/>
    <dataValidation type="list" allowBlank="1" showInputMessage="1" showErrorMessage="1" sqref="E2:E1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4"/>
  <sheetViews>
    <sheetView workbookViewId="0">
      <selection activeCell="K6" sqref="K6"/>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39027</v>
      </c>
      <c r="N1" s="89" t="s">
        <v>39028</v>
      </c>
      <c r="O1" s="89" t="s">
        <v>39029</v>
      </c>
      <c r="P1" s="89" t="s">
        <v>39030</v>
      </c>
      <c r="Q1" s="89" t="s">
        <v>39031</v>
      </c>
      <c r="R1" s="89" t="s">
        <v>39032</v>
      </c>
      <c r="S1" s="89" t="s">
        <v>39033</v>
      </c>
      <c r="T1" s="89" t="s">
        <v>39034</v>
      </c>
      <c r="U1" s="89" t="s">
        <v>39035</v>
      </c>
      <c r="V1" s="89" t="s">
        <v>39036</v>
      </c>
      <c r="W1" s="89" t="s">
        <v>39037</v>
      </c>
      <c r="X1" s="89" t="s">
        <v>39038</v>
      </c>
      <c r="Y1" s="89" t="s">
        <v>39039</v>
      </c>
      <c r="Z1" s="89" t="s">
        <v>39040</v>
      </c>
      <c r="AA1" s="89" t="s">
        <v>39041</v>
      </c>
      <c r="AB1" s="89" t="s">
        <v>39042</v>
      </c>
      <c r="AC1" s="89" t="s">
        <v>39043</v>
      </c>
      <c r="AD1" s="89" t="s">
        <v>39044</v>
      </c>
      <c r="AE1" s="89" t="s">
        <v>39045</v>
      </c>
      <c r="AF1" s="89" t="s">
        <v>39046</v>
      </c>
      <c r="AG1" s="89" t="s">
        <v>39047</v>
      </c>
      <c r="AH1" s="89" t="s">
        <v>39048</v>
      </c>
      <c r="AI1" s="89" t="s">
        <v>39049</v>
      </c>
      <c r="AJ1" s="89" t="s">
        <v>39050</v>
      </c>
      <c r="AK1" s="89" t="s">
        <v>39051</v>
      </c>
      <c r="AL1" s="89" t="s">
        <v>39052</v>
      </c>
      <c r="AM1" s="89" t="s">
        <v>39053</v>
      </c>
      <c r="AN1" s="89" t="s">
        <v>39054</v>
      </c>
      <c r="AO1" s="89" t="s">
        <v>39055</v>
      </c>
      <c r="AP1" s="89" t="s">
        <v>39056</v>
      </c>
      <c r="AQ1" s="89" t="s">
        <v>39057</v>
      </c>
      <c r="AR1" s="89" t="s">
        <v>39058</v>
      </c>
      <c r="AS1" s="89" t="s">
        <v>39059</v>
      </c>
      <c r="AT1" s="89" t="s">
        <v>39060</v>
      </c>
      <c r="AU1" s="89" t="s">
        <v>39061</v>
      </c>
      <c r="AV1" s="89" t="s">
        <v>39062</v>
      </c>
      <c r="AW1" s="89" t="s">
        <v>39063</v>
      </c>
      <c r="AX1" s="89" t="s">
        <v>39064</v>
      </c>
      <c r="AY1" s="89" t="s">
        <v>39065</v>
      </c>
      <c r="AZ1" s="89" t="s">
        <v>39066</v>
      </c>
      <c r="BA1" s="89" t="s">
        <v>39067</v>
      </c>
      <c r="BB1" s="89" t="s">
        <v>39068</v>
      </c>
      <c r="BC1" s="89" t="s">
        <v>39069</v>
      </c>
      <c r="BD1" s="89" t="s">
        <v>39070</v>
      </c>
      <c r="BE1" s="89" t="s">
        <v>39071</v>
      </c>
      <c r="BF1" s="89" t="s">
        <v>39072</v>
      </c>
      <c r="BG1" s="89" t="s">
        <v>39073</v>
      </c>
      <c r="BH1" s="89" t="s">
        <v>39074</v>
      </c>
      <c r="BI1" s="89" t="s">
        <v>39075</v>
      </c>
      <c r="BJ1" s="89" t="s">
        <v>39076</v>
      </c>
      <c r="BK1" s="89" t="s">
        <v>39077</v>
      </c>
      <c r="BL1" s="89" t="s">
        <v>39078</v>
      </c>
      <c r="BM1" s="89" t="s">
        <v>39079</v>
      </c>
      <c r="BN1" s="89" t="s">
        <v>39080</v>
      </c>
      <c r="BO1" s="89" t="s">
        <v>39081</v>
      </c>
      <c r="BP1" s="89" t="s">
        <v>39082</v>
      </c>
      <c r="BQ1" s="89" t="s">
        <v>39083</v>
      </c>
      <c r="BR1" s="89" t="s">
        <v>39084</v>
      </c>
      <c r="BS1" s="89" t="s">
        <v>39085</v>
      </c>
      <c r="BT1" s="89" t="s">
        <v>39086</v>
      </c>
      <c r="BU1" s="89" t="s">
        <v>39087</v>
      </c>
      <c r="BV1" s="89" t="s">
        <v>39088</v>
      </c>
      <c r="BW1" s="89" t="s">
        <v>39089</v>
      </c>
      <c r="BX1" s="89" t="s">
        <v>39090</v>
      </c>
      <c r="BY1" s="89" t="s">
        <v>39091</v>
      </c>
      <c r="BZ1" s="89" t="s">
        <v>39092</v>
      </c>
      <c r="CA1" s="89" t="s">
        <v>39093</v>
      </c>
      <c r="CB1" s="89" t="s">
        <v>39094</v>
      </c>
      <c r="CC1" s="89" t="s">
        <v>39095</v>
      </c>
      <c r="CD1" s="89" t="s">
        <v>39096</v>
      </c>
      <c r="CE1" s="89" t="s">
        <v>39097</v>
      </c>
      <c r="CF1" s="89" t="s">
        <v>39098</v>
      </c>
      <c r="CG1" s="89" t="s">
        <v>39099</v>
      </c>
      <c r="CH1" s="89" t="s">
        <v>39100</v>
      </c>
      <c r="CI1" s="89" t="s">
        <v>39101</v>
      </c>
      <c r="CJ1" s="89" t="s">
        <v>39102</v>
      </c>
    </row>
    <row r="2" spans="1:88" s="69" customFormat="1" ht="31.5" customHeight="1">
      <c r="A2" s="62" t="s">
        <v>39103</v>
      </c>
      <c r="B2" s="62" t="s">
        <v>27</v>
      </c>
      <c r="C2" s="62">
        <v>1</v>
      </c>
      <c r="D2" s="62" t="s">
        <v>19542</v>
      </c>
      <c r="E2" s="86" t="s">
        <v>39104</v>
      </c>
      <c r="F2" s="75">
        <v>45322.056979166664</v>
      </c>
      <c r="G2" s="76" t="s">
        <v>39105</v>
      </c>
      <c r="H2" s="88">
        <v>45322.050729166665</v>
      </c>
      <c r="I2" s="62" t="s">
        <v>88</v>
      </c>
      <c r="J2" s="62" t="s">
        <v>65</v>
      </c>
      <c r="K2" s="87" t="s">
        <v>39106</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39107</v>
      </c>
      <c r="B3" s="62" t="str">
        <f>IFERROR(VLOOKUP(D3,DB!A:K,11,0),"")</f>
        <v>R2</v>
      </c>
      <c r="C3" s="62">
        <v>1</v>
      </c>
      <c r="D3" s="62" t="s">
        <v>25643</v>
      </c>
      <c r="E3" s="86" t="s">
        <v>39021</v>
      </c>
      <c r="F3" s="75">
        <v>45824.999837962961</v>
      </c>
      <c r="G3" s="76">
        <f ca="1">IFERROR(NOW()-F3,"-")</f>
        <v>137.59545659722062</v>
      </c>
      <c r="H3" s="75">
        <v>45824.993587962963</v>
      </c>
      <c r="I3" s="62" t="str">
        <f>IFERROR(VLOOKUP(D3,DB!A:F,6,0),"")</f>
        <v>Generator-SG</v>
      </c>
      <c r="J3" s="62" t="str">
        <f>IFERROR(VLOOKUP(D3,DB!A:G,7,0),"")</f>
        <v>Good</v>
      </c>
      <c r="K3" s="87" t="s">
        <v>39108</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39109</v>
      </c>
      <c r="B4" s="18" t="str">
        <f>IFERROR(VLOOKUP(D4,DB!A:K,11,0),"")</f>
        <v>R2</v>
      </c>
      <c r="C4" s="18">
        <v>1</v>
      </c>
      <c r="D4" s="18" t="s">
        <v>27532</v>
      </c>
      <c r="E4" s="113" t="s">
        <v>39104</v>
      </c>
      <c r="F4" s="114">
        <v>45958.742083333331</v>
      </c>
      <c r="G4" s="115">
        <f ca="1">IFERROR(NOW()-F4,"-")</f>
        <v>3.8532111111126142</v>
      </c>
      <c r="H4" s="114">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39111</v>
      </c>
      <c r="B5" s="18" t="str">
        <f>IFERROR(VLOOKUP(D5,DB!A:K,11,0),"")</f>
        <v>R2</v>
      </c>
      <c r="C5" s="18">
        <v>1</v>
      </c>
      <c r="D5" s="18" t="s">
        <v>19205</v>
      </c>
      <c r="E5" s="113" t="s">
        <v>39021</v>
      </c>
      <c r="F5" s="114">
        <v>45962.50990740741</v>
      </c>
      <c r="G5" s="115">
        <f ca="1">IFERROR(NOW()-F5,"-")</f>
        <v>8.5387037033797242E-2</v>
      </c>
      <c r="H5" s="114">
        <v>45962.496770833335</v>
      </c>
      <c r="I5" s="18" t="str">
        <f>IFERROR(VLOOKUP(D5,DB!A:F,6,0),"")</f>
        <v>SCECO</v>
      </c>
      <c r="J5" s="18" t="str">
        <f>IFERROR(VLOOKUP(D5,DB!A:G,7,0),"")</f>
        <v>Dead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t="s">
        <v>39113</v>
      </c>
      <c r="B6" s="18" t="str">
        <f>IFERROR(VLOOKUP(D6,DB!A:K,11,0),"")</f>
        <v>R2</v>
      </c>
      <c r="C6" s="18">
        <v>3</v>
      </c>
      <c r="D6" s="18" t="s">
        <v>24015</v>
      </c>
      <c r="E6" s="113" t="s">
        <v>39021</v>
      </c>
      <c r="F6" s="114"/>
      <c r="G6" s="115">
        <f ca="1">IFERROR(NOW()-F6,"-")</f>
        <v>45962.595294444443</v>
      </c>
      <c r="H6" s="114">
        <v>45962.578182870369</v>
      </c>
      <c r="I6" s="18" t="str">
        <f>IFERROR(VLOOKUP(D6,DB!A:F,6,0),"")</f>
        <v>SCECO</v>
      </c>
      <c r="J6" s="18" t="str">
        <f>IFERROR(VLOOKUP(D6,DB!A:G,7,0),"")</f>
        <v>Good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45962.595294444443</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45962.595294444443</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45962.595294444443</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60"/>
      <c r="B10" s="161" t="str">
        <f>IFERROR(VLOOKUP(D10,DB!A:K,11,0),"")</f>
        <v/>
      </c>
      <c r="C10" s="161"/>
      <c r="D10" s="161"/>
      <c r="E10" s="162"/>
      <c r="F10" s="163"/>
      <c r="G10" s="164">
        <f ca="1">IFERROR(NOW()-F10,"-")</f>
        <v>45962.595294444443</v>
      </c>
      <c r="H10" s="163"/>
      <c r="I10" s="161" t="str">
        <f>IFERROR(VLOOKUP(D10,DB!A:F,6,0),"")</f>
        <v/>
      </c>
      <c r="J10" s="161" t="str">
        <f>IFERROR(VLOOKUP(D10,DB!A:G,7,0),"")</f>
        <v/>
      </c>
      <c r="K10" s="165"/>
      <c r="L10" s="161" t="str">
        <f>IFERROR(VLOOKUP(D10,DB!A:I,9,0),"")</f>
        <v/>
      </c>
      <c r="M10" s="161"/>
      <c r="N10" s="161"/>
      <c r="O10" s="161"/>
      <c r="P10" s="161"/>
      <c r="Q10" s="161"/>
      <c r="R10" s="161"/>
      <c r="S10" s="161"/>
      <c r="T10" s="161"/>
      <c r="U10" s="161"/>
      <c r="V10" s="161"/>
      <c r="W10" s="161"/>
      <c r="X10" s="161"/>
      <c r="Y10" s="161"/>
      <c r="Z10" s="161"/>
      <c r="AA10" s="161"/>
      <c r="AB10" s="161"/>
      <c r="AC10" s="161"/>
      <c r="AD10" s="161"/>
      <c r="AE10" s="161"/>
      <c r="AF10" s="161"/>
      <c r="AG10" s="161"/>
      <c r="AH10" s="161"/>
      <c r="AI10" s="161"/>
      <c r="AJ10" s="161"/>
      <c r="AK10" s="161"/>
      <c r="AL10" s="161"/>
      <c r="AM10" s="161"/>
      <c r="AN10" s="161"/>
      <c r="AO10" s="161"/>
      <c r="AP10" s="161"/>
      <c r="AQ10" s="161"/>
      <c r="AR10" s="161"/>
      <c r="AS10" s="161"/>
      <c r="AT10" s="161"/>
      <c r="AU10" s="161"/>
      <c r="AV10" s="161"/>
      <c r="AW10" s="161"/>
      <c r="AX10" s="161"/>
      <c r="AY10" s="161"/>
      <c r="AZ10" s="161"/>
      <c r="BA10" s="161"/>
      <c r="BB10" s="161"/>
      <c r="BC10" s="161"/>
      <c r="BD10" s="161"/>
      <c r="BE10" s="161"/>
      <c r="BF10" s="161"/>
      <c r="BG10" s="161"/>
      <c r="BH10" s="161"/>
      <c r="BI10" s="161"/>
      <c r="BJ10" s="161"/>
      <c r="BK10" s="161"/>
      <c r="BL10" s="161"/>
      <c r="BM10" s="161"/>
      <c r="BN10" s="161"/>
      <c r="BO10" s="161"/>
      <c r="BP10" s="161"/>
      <c r="BQ10" s="161"/>
      <c r="BR10" s="161"/>
      <c r="BS10" s="161"/>
      <c r="BT10" s="161"/>
      <c r="BU10" s="161"/>
      <c r="BV10" s="161"/>
      <c r="BW10" s="161"/>
      <c r="BX10" s="161"/>
      <c r="BY10" s="161"/>
      <c r="BZ10" s="161"/>
      <c r="CA10" s="161"/>
      <c r="CB10" s="161"/>
      <c r="CC10" s="161"/>
      <c r="CD10" s="161"/>
      <c r="CE10" s="161"/>
      <c r="CF10" s="161"/>
      <c r="CG10" s="161"/>
      <c r="CH10" s="161"/>
      <c r="CI10" s="161"/>
      <c r="CJ10" s="166"/>
    </row>
    <row r="11" spans="1:88" ht="31.5" customHeight="1">
      <c r="A11" s="112"/>
      <c r="B11" s="18" t="str">
        <f>IFERROR(VLOOKUP(D11,DB!A:K,11,0),"")</f>
        <v/>
      </c>
      <c r="C11" s="18"/>
      <c r="D11" s="18"/>
      <c r="E11" s="113"/>
      <c r="F11" s="114"/>
      <c r="G11" s="115">
        <f ca="1">IFERROR(NOW()-F11,"-")</f>
        <v>45962.595294444443</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45962.595294444443</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45962.595294444443</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45962.595294444443</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45962.595294444443</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45962.595294444443</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45962.595294444443</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45962.595294444443</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45962.595294444443</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45962.595294444443</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45962.595294444443</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45962.595294444443</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45962.595294444443</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45962.595294444443</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45962.595294444443</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45962.595294444443</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45962.595294444443</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45962.595294444443</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45962.595294444443</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45962.595294444443</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45962.595294444443</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45962.595294444443</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45962.595294444443</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45962.595294444443</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45962.595294444443</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45962.595294444443</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45962.595294444443</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45962.595294444443</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45962.595294444443</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45962.595294444443</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45962.595294444443</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45962.595294444443</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45962.595294444443</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45962.595294444443</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45962.595294444443</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45962.595294444443</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45962.595294444443</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45962.595294444443</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45962.595294444443</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45962.595294444443</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45962.595294444443</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45962.595294444443</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45962.595294444443</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45962.595294444443</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45962.595294444443</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45962.595294444443</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45962.595294444443</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45962.595294444443</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45962.595294444443</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45962.595294444443</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45962.595294444443</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45962.595294444443</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45962.595294444443</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45962.595294444443</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45962.595294444443</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45962.595294444443</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45962.595294444443</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45962.595294444443</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45962.595294444443</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45962.595294444443</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45962.595294444443</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45962.595294444443</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45962.595294444443</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45962.595294444443</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45962.595294444443</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45962.595294444443</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45962.595294444443</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45962.595294444443</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45962.595294444443</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45962.595294444443</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45962.595294444443</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45962.595294444443</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45962.595294444443</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45962.595294444443</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45962.595294444443</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45962.595294444443</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45962.595294444443</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45962.595294444443</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45962.595294444443</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45962.595294444443</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45962.595294444443</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45962.595294444443</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45962.595294444443</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45962.595294444443</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45962.595294444443</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45962.595294444443</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45962.595294444443</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45962.595294444443</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45962.595294444443</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45962.595294444443</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45962.595294444443</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45962.595294444443</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45962.595294444443</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45962.595294444443</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45962.595294444443</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45962.595294444443</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45962.595294444443</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45962.595294444443</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45962.595294444443</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45962.595294444443</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45962.595294444443</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45962.595294444443</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45962.595294444443</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45962.595294444443</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45962.595294444443</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45962.595294444443</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45962.595294444443</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45962.595294444443</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45962.595294444443</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45962.595294444443</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45962.595294444443</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45962.595294444443</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45962.595294444443</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45962.595294444443</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45962.595294444443</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45962.595294444443</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45962.595294444443</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45962.595294444443</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45962.595294444443</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45962.595294444443</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45962.595294444443</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45962.595294444443</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45962.595294444443</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45962.595294444443</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45962.595294444443</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45962.595294444443</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45962.595294444443</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45962.595294444443</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45962.595294444443</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45962.595294444443</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45962.595294444443</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45962.595294444443</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45962.595294444443</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45962.595294444443</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45962.595294444443</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45962.595294444443</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45962.595294444443</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45962.595294444443</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45962.595294444443</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45962.595294444443</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45962.595294444443</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45962.595294444443</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45962.595294444443</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60"/>
      <c r="B154" s="161" t="str">
        <f>IFERROR(VLOOKUP(D154,DB!A:K,11,0),"")</f>
        <v/>
      </c>
      <c r="C154" s="161"/>
      <c r="D154" s="161"/>
      <c r="E154" s="162"/>
      <c r="F154" s="163"/>
      <c r="G154" s="164">
        <f ca="1">IFERROR(NOW()-F154,"-")</f>
        <v>45962.595294444443</v>
      </c>
      <c r="H154" s="163"/>
      <c r="I154" s="161" t="str">
        <f>IFERROR(VLOOKUP(D154,DB!A:F,6,0),"")</f>
        <v/>
      </c>
      <c r="J154" s="161" t="str">
        <f>IFERROR(VLOOKUP(D154,DB!A:G,7,0),"")</f>
        <v/>
      </c>
      <c r="K154" s="165"/>
      <c r="L154" s="161" t="str">
        <f>IFERROR(VLOOKUP(D154,DB!A:I,9,0),"")</f>
        <v/>
      </c>
      <c r="M154" s="161"/>
      <c r="N154" s="161"/>
      <c r="O154" s="161"/>
      <c r="P154" s="161"/>
      <c r="Q154" s="161"/>
      <c r="R154" s="161"/>
      <c r="S154" s="161"/>
      <c r="T154" s="161"/>
      <c r="U154" s="161"/>
      <c r="V154" s="161"/>
      <c r="W154" s="161"/>
      <c r="X154" s="161"/>
      <c r="Y154" s="161"/>
      <c r="Z154" s="161"/>
      <c r="AA154" s="161"/>
      <c r="AB154" s="161"/>
      <c r="AC154" s="161"/>
      <c r="AD154" s="161"/>
      <c r="AE154" s="161"/>
      <c r="AF154" s="161"/>
      <c r="AG154" s="161"/>
      <c r="AH154" s="161"/>
      <c r="AI154" s="161"/>
      <c r="AJ154" s="161"/>
      <c r="AK154" s="161"/>
      <c r="AL154" s="161"/>
      <c r="AM154" s="161"/>
      <c r="AN154" s="161"/>
      <c r="AO154" s="161"/>
      <c r="AP154" s="161"/>
      <c r="AQ154" s="161"/>
      <c r="AR154" s="161"/>
      <c r="AS154" s="161"/>
      <c r="AT154" s="161"/>
      <c r="AU154" s="161"/>
      <c r="AV154" s="161"/>
      <c r="AW154" s="161"/>
      <c r="AX154" s="161"/>
      <c r="AY154" s="161"/>
      <c r="AZ154" s="161"/>
      <c r="BA154" s="161"/>
      <c r="BB154" s="161"/>
      <c r="BC154" s="161"/>
      <c r="BD154" s="161"/>
      <c r="BE154" s="161"/>
      <c r="BF154" s="161"/>
      <c r="BG154" s="161"/>
      <c r="BH154" s="161"/>
      <c r="BI154" s="161"/>
      <c r="BJ154" s="161"/>
      <c r="BK154" s="161"/>
      <c r="BL154" s="161"/>
      <c r="BM154" s="161"/>
      <c r="BN154" s="161"/>
      <c r="BO154" s="161"/>
      <c r="BP154" s="161"/>
      <c r="BQ154" s="161"/>
      <c r="BR154" s="161"/>
      <c r="BS154" s="161"/>
      <c r="BT154" s="161"/>
      <c r="BU154" s="161"/>
      <c r="BV154" s="161"/>
      <c r="BW154" s="161"/>
      <c r="BX154" s="161"/>
      <c r="BY154" s="161"/>
      <c r="BZ154" s="161"/>
      <c r="CA154" s="161"/>
      <c r="CB154" s="161"/>
      <c r="CC154" s="161"/>
      <c r="CD154" s="161"/>
      <c r="CE154" s="161"/>
      <c r="CF154" s="161"/>
      <c r="CG154" s="161"/>
      <c r="CH154" s="161"/>
      <c r="CI154" s="161"/>
      <c r="CJ154" s="166"/>
    </row>
  </sheetData>
  <dataValidations count="2">
    <dataValidation allowBlank="1" showInputMessage="1" showErrorMessage="1" sqref="E1" xr:uid="{4D935161-CDD3-4592-B877-3FB59C99E142}"/>
    <dataValidation type="list" allowBlank="1" showInputMessage="1" showErrorMessage="1" sqref="E3:E15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45962.595294560182</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45962.595294560182</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45962.595294560182</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45962.595294560182</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45962.595294560182</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45962.595294560182</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45962.595294560182</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45962.595294560182</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45962.595294560182</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45962.595294560182</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45962.595294560182</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45962.595294560182</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45962.595294560182</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45962.595294560182</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45962.595294560182</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45962.595294560182</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45962.595294560182</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45962.595294560182</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45962.595294560182</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45962.595294560182</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45962.595294560182</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45962.595294560182</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45962.595294560182</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45962.595294560182</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45962.595294560182</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45962.595294560182</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45962.595294560182</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45962.595294560182</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45962.595294560182</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45962.595294560182</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45962.595294560182</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45962.595294560182</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45962.595294560182</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45962.595294560182</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45962.595294560182</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45962.595294560182</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45962.595294560182</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45962.595294560182</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45962.595294560182</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45962.595294560182</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45962.595294560182</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45962.595294560182</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45962.595294560182</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45962.595294560182</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45962.595294560182</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45962.595294560182</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45962.595294560182</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45962.595294560182</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45962.595294560182</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45962.595294560182</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45962.595294560182</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45962.595294560182</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45962.595294560182</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45962.595294560182</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45962.595294560182</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45962.595294560182</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45962.595294560182</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45962.595294560182</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45962.595294560182</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45962.595294560182</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45962.595294560182</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45962.595294560182</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45962.595294560182</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45962.595294560182</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45962.595294560182</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45962.595294560182</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45962.595294560182</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45962.595294560182</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45962.595294560182</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45962.595294560182</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45962.595294560182</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45962.595294560182</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45962.595294560182</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45962.595294560182</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45962.595294560182</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45962.595294560182</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45962.595294560182</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45962.595294560182</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45962.595294560182</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45962.595294560182</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45962.595294560182</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45962.595294560182</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45962.595294560182</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45962.595294560182</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45962.595294560182</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45962.595294560182</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45962.595294560182</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45962.595294560182</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45962.595294560182</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45962.595294560182</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45962.595294560182</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45962.595294560182</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45962.595294560182</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45962.595294560182</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45962.595294560182</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45962.595294560182</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45962.595294560182</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45962.595294560182</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45962.595294560182</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45962.595294560182</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45962.595294560182</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45962.595294560182</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45962.595294560182</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45962.595294560182</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45962.595294560182</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45962.595294560182</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45962.595294560182</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45962.595294560182</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45962.595294560182</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45962.595294560182</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45962.595294560182</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45962.595294560182</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45962.595294560182</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45962.595294560182</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45962.595294560182</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45962.595294560182</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45962.595294560182</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45962.595294560182</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45962.595294560182</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45962.595294560182</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45962.595294560182</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45962.595294560182</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45962.595294560182</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45962.595294560182</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45962.595294560182</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45962.595294560182</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45962.595294560182</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45962.595294560182</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45962.595294560182</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45962.595294560182</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45962.595294560182</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45962.595294560182</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45962.595294560182</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45962.595294560182</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45962.595294560182</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45962.595294560182</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45962.595294560182</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45962.595294560182</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45962.595294560182</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45962.595294560182</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45962.595294560182</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45962.595294560182</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45962.595294560182</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45962.595294560182</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45962.595294560182</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45962.595294560182</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45962.595294560182</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45962.595294560182</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45962.595294560182</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45962.595294560182</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45962.595294560182</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45962.595294560182</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45962.595294560182</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45962.595294560182</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45962.595294560182</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45962.595294560182</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45962.595294560182</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45962.595294560182</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45962.595294560182</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45962.595294560182</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45962.595294560182</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45962.595294560182</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45962.595294560182</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45962.595294560182</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45962.595294560182</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45962.595294560182</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45962.595294560182</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45962.595294560182</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45962.595294560182</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45962.595294560182</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45962.595294560182</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45962.595294560182</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45962.595294560182</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45962.595294560182</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45962.595294560182</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45962.595294560182</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45962.595294560182</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45962.595294560182</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45962.595294560182</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45962.595294560182</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45962.595294560182</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45962.595294560182</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45962.595294560182</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45962.595294560182</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45962.595294560182</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45962.595294560182</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45962.595294560182</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45962.595294560182</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45962.595294560182</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45962.595294560182</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45962.595294560182</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45962.595294560182</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45962.595294560182</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45962.595294560182</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45962.595294560182</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45962.595294560182</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45962.595294560182</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45962.595294560182</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45962.595294560182</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45962.595294560182</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45962.595294560182</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45962.595294560182</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45962.595294560182</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45962.595294560182</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45962.595294560182</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45962.595294560182</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45962.595294560182</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45962.595294560182</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45962.595294560182</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45962.595294560182</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45962.595294560182</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45962.595294560182</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45962.595294560182</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45962.595294560182</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45962.595294560182</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45962.595294560182</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45962.595294560182</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45962.595294560182</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45962.595294560182</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45962.595294560182</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45962.595294560182</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45962.595294560182</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45962.595294560182</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45962.595294560182</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45962.595294560182</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45962.595294560182</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45962.595294560182</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45962.595294560182</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45962.595294560182</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45962.595294560182</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45962.595294560182</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45962.595294560182</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45962.595294560182</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45962.595294560182</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45962.595294560182</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45962.595294560182</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45962.595294560182</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45962.595294560182</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45962.595294560182</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45962.595294560182</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45962.595294560182</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45962.595294560182</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45962.595294560182</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45962.595294560182</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45962.595294560182</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45962.595294560182</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45962.595294560182</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45962.595294560182</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45962.595294560182</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45962.595294560182</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45962.595294560182</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45962.595294560182</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45962.595294560182</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45962.595294560182</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45962.595294560182</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45962.595294560182</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45962.595294560182</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45962.595294560182</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45962.595294560182</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45962.595294560182</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45962.595294560182</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45962.595294560182</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45962.595294560182</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45962.595294560182</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45962.595294560182</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45962.595294560182</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45962.595294560182</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45962.595294560182</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45962.595294560182</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45962.595294560182</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45962.595294560182</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45962.595294560182</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45962.595294560182</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45962.595294560182</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45962.595294560182</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45962.595294560182</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45962.595294560182</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45962.595294560182</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45962.595294560182</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45962.595294560182</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45962.595294560182</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45962.595294560182</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45962.595294560182</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45962.595294560182</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45962.595294560182</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45962.595294560182</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45962.595294560182</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45962.595294560182</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45962.595294560182</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45962.595294560182</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45962.595294560182</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45962.595294560182</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45962.595294560182</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45962.595294560182</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45962.595294560182</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45962.595294560182</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45962.595294560182</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45962.595294560182</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45962.595294560182</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45962.595294560182</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45962.595294560182</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45962.595294560182</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45962.595294560182</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45962.595294560182</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45962.595294560182</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45962.595294560182</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45962.595294560182</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45962.595294560182</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45962.595294560182</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45962.595294560182</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45962.595294560182</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45962.595294560182</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45962.595294560182</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45962.595294560182</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45962.595294560182</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45962.595294560182</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45962.595294560182</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45962.595294560182</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45962.595294560182</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45962.595294560182</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45962.595294560182</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45962.595294560182</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45962.595294560182</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45962.595294560182</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45962.595294560182</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45962.595294560182</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45962.595294560182</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45962.595294560182</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45962.595294560182</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45962.595294560182</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45962.595294560182</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45962.595294560182</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45962.595294560182</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45962.595294560182</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45962.595294560182</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45962.595294560182</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45962.595294560182</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45962.595294560182</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45962.595294560182</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45962.595294560182</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45962.595294560182</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45962.595294560182</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45962.595294560182</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45962.595294560182</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45962.595294560182</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45962.595294560182</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45962.595294560182</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45962.595294560182</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45962.595294560182</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45962.595294560182</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45962.595294560182</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45962.595294560182</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45962.595294560182</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45962.595294560182</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45962.595294560182</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45962.595294560182</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45962.595294560182</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45962.595294560182</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45962.595294560182</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45962.595294560182</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45962.595294560182</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45962.595294560182</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45962.595294560182</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45962.595294560182</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45962.595294560182</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45962.595294560182</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45962.595294560182</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45962.595294560182</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45962.595294560182</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45962.595294560182</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45962.595294560182</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45962.595294560182</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45962.595294560182</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45962.595294560182</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45962.595294560182</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45962.595294560182</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45962.595294560182</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45962.595294560182</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45962.595294560182</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45962.595294560182</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45962.595294560182</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45962.595294560182</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45962.595294560182</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45962.595294560182</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45962.595294560182</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45962.595294560182</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45962.595294560182</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45962.595294560182</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45962.595294560182</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45962.595294560182</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45962.595294560182</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45962.595294560182</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45962.595294560182</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45962.595294560182</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45962.595294560182</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45962.595294560182</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45962.595294560182</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45962.595294560182</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45962.595294560182</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45962.595294560182</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45962.595294560182</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45962.595294560182</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45962.595294560182</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45962.595294560182</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45962.595294560182</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45962.595294560182</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45962.595294560182</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45962.595294560182</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45962.595294560182</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45962.595294560182</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45962.595294560182</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45962.595294560182</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45962.595294560182</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45962.595294560182</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45962.595294560182</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45962.595294560182</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45962.595294560182</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45962.595294560182</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45962.595294560182</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45962.595294560182</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45962.595294560182</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45962.595294560182</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45962.595294560182</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45962.595294560182</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45962.595294560182</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45962.595294560182</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45962.595294560182</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45962.595294560182</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45962.595294560182</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45962.595294560182</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45962.595294560182</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45962.595294560182</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45962.595294560182</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45962.595294560182</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45962.595294560182</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45962.595294560182</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45962.595294560182</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45962.595294560182</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45962.595294560182</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45962.595294560182</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45962.595294560182</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45962.595294560182</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45962.595294560182</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45962.595294560182</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45962.595294560182</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45962.595294560182</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45962.595294560182</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45962.595294560182</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45962.595294560182</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45962.595294560182</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45962.595294560182</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45962.595294560182</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45962.595294560182</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45962.595294560182</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45962.595294560182</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45962.595294560182</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45962.595294560182</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45962.595294560182</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45962.595294560182</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45962.595294560182</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45962.595294560182</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45962.595294560182</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45962.595294560182</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45962.595294560182</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45962.595294560182</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45962.595294560182</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45962.595294560182</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45962.595294560182</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45962.595294560182</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45962.595294560182</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45962.595294560182</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45962.595294560182</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45962.595294560182</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45962.595294560182</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45962.595294560182</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45962.595294560182</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45962.595294560182</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45962.595294560182</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45962.595294560182</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45962.595294560182</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45962.595294560182</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45962.595294560182</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45962.595294560182</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45962.595294560182</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45962.595294560182</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45962.595294560182</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45962.595294560182</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45962.595294560182</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45962.595294560182</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45962.595294560182</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45962.595294560182</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45962.595294560182</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45962.595294560182</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45962.595294560182</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45962.595294560182</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45962.595294560182</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45962.595294560182</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45962.595294560182</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45962.595294560182</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45962.595294560182</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45962.595294560182</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45962.595294560182</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45962.595294560182</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45962.595294560182</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45962.595294560182</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45962.595294560182</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45962.595294560182</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45962.595294560182</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45962.595294560182</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45962.595294560182</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45962.595294560182</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45962.595294560182</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45962.595294560182</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45962.595294560182</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45962.595294560182</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45962.595294560182</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45962.595294560182</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45962.595294560182</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45962.595294560182</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45962.595294560182</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45962.595294560182</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45962.595294560182</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45962.595294560182</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45962.595294560182</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45962.595294560182</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45962.595294560182</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45962.595294560182</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45962.595294560182</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45962.595294560182</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45962.595294560182</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45962.595294560182</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45962.595294560182</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45962.595294560182</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45962.595294560182</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45962.595294560182</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45962.595294560182</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45962.595294560182</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45962.595294560182</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45962.595294560182</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45962.595294560182</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45962.595294560182</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45962.595294560182</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45962.595294560182</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45962.595294560182</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45962.595294560182</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45962.595294560182</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45962.595294560182</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45962.595294560182</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45962.595294560182</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45962.595294560182</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45962.595294560182</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45962.595294560182</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45962.595294560182</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45962.595294560182</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45962.595294560182</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45962.595294560182</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45962.595294560182</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45962.595294560182</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45962.595294560182</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45962.595294560182</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45962.595294560182</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45962.595294560182</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45962.595294560182</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45962.595294560182</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45962.595294560182</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45962.595294560182</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45962.595294560182</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45962.595294560182</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45962.595294560182</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45962.595294560182</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45962.595294560182</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45962.595294560182</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45962.595294560182</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45962.595294560182</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45962.595294560182</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45962.595294560182</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45962.595294560182</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45962.595294560182</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45962.595294560182</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45962.595294560182</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45962.595294560182</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45962.595294560182</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45962.595294560182</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45962.595294560182</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45962.595294560182</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45962.595294560182</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45962.595294560182</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45962.595294560182</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45962.595294560182</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45962.595294560182</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45962.595294560182</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45962.595294560182</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45962.595294560182</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45962.595294560182</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45962.595294560182</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45962.595294560182</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45962.595294560182</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45962.595294560182</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45962.595294560182</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45962.595294560182</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45962.595294560182</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45962.595294560182</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45962.595294560182</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45962.595294560182</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45962.595294560182</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45962.595294560182</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45962.595294560182</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45962.595294560182</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45962.595294560182</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45962.595294560182</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45962.595294560182</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45962.595294560182</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45962.595294560182</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45962.595294560182</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45962.595294560182</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45962.595294560182</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45962.595294560182</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45962.595294560182</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45962.595294560182</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45962.595294560182</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45962.595294560182</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45962.595294560182</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45962.595294560182</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45962.595294560182</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45962.595294560182</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45962.595294560182</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45962.595294560182</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45962.595294560182</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45962.595294560182</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45962.595294560182</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45962.595294560182</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45962.595294560182</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45962.595294560182</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45962.595294560182</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45962.595294560182</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45962.595294560182</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45962.595294560182</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45962.595294560182</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45962.595294560182</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45962.595294560182</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45962.595294560182</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45962.595294560182</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45962.595294560182</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45962.595294560182</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45962.595294560182</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45962.595294560182</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45962.595294560182</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45962.595294560182</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45962.595294560182</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45962.595294560182</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45962.595294560182</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45962.595294560182</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45962.595294560182</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45962.595294560182</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45962.595294560182</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45962.595294560182</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45962.595294560182</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45962.595294560182</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45962.595294560182</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45962.595294560182</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45962.595294560182</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45962.595294560182</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45962.595294560182</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45962.595294560182</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45962.595294560182</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45962.595294560182</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45962.595294560182</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45962.595294560182</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45962.595294560182</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45962.595294560182</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45962.595294560182</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45962.595294560182</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45962.595294560182</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45962.595294560182</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45962.595294560182</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45962.595294560182</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45962.595294560182</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45962.595294560182</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45962.595294560182</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45962.595294560182</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45962.595294560182</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45962.595294560182</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45962.595294560182</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45962.595294560182</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45962.595294560182</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45962.595294560182</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45962.595294560182</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45962.595294560182</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45962.595294560182</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45962.595294560182</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45962.595294560182</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45962.595294560182</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45962.595294560182</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45962.595294560182</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45962.595294560182</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45962.595294560182</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45962.595294560182</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45962.595294560182</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45962.595294560182</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45962.595294560182</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45962.595294560182</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45962.595294560182</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45962.595294560182</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45962.595294560182</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45962.595294560182</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45962.595294560182</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45962.595294560182</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45962.595294560182</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45962.595294560182</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45962.595294560182</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45962.595294560182</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45962.595294560182</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45962.595294560182</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45962.595294560182</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45962.595294560182</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45962.595294560182</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45962.595294560182</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45962.595294560182</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45962.595294560182</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45962.595294560182</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45962.595294560182</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45962.595294560182</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45962.595294560182</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45962.595294560182</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45962.595294560182</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45962.595294560182</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45962.595294560182</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45962.595294560182</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45962.595294560182</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45962.595294560182</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45962.595294560182</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45962.595294560182</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45962.595294560182</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45962.595294560182</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45962.595294560182</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45962.595294560182</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45962.595294560182</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45962.595294560182</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45962.595294560182</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45962.595294560182</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45962.595294560182</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45962.595294560182</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45962.595294560182</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45962.595294560182</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45962.595294560182</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45962.595294560182</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45962.595294560182</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45962.595294560182</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45962.595294560182</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45962.595294560182</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45962.595294560182</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45962.595294560182</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45962.595294560182</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45962.595294560182</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45962.595294560182</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45962.595294560182</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45962.595294560182</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45962.595294560182</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45962.595294560182</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45962.595294560182</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45962.595294560182</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45962.595294560182</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45962.595294560182</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45962.595294560182</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45962.595294560182</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45962.595294560182</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45962.595294560182</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45962.595294560182</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45962.595294560182</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45962.595294560182</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45962.595294560182</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45962.595294560182</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45962.595294560182</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45962.595294560182</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45962.595294560182</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45962.595294560182</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45962.595294560182</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45962.595294560182</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45962.595294560182</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45962.595294560182</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45962.595294560182</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45962.595294560182</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45962.595294560182</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45962.595294560182</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45962.595294560182</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45962.595294560182</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45962.595294560182</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45962.595294560182</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45962.595294560182</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45962.595294560182</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45962.595294560182</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45962.595294560182</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45962.595294560182</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45962.595294560182</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45962.595294560182</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45962.595294560182</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45962.595294560182</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45962.595294560182</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45962.595294560182</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45962.595294560182</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45962.595294560182</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45962.595294560182</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45962.595294560182</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45962.595294560182</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45962.595294560182</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45962.595294560182</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45962.595294560182</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45962.595294560182</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45962.595294560182</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45962.595294560182</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45962.595294560182</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45962.595294560182</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45962.595294560182</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45962.595294560182</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45962.595294560182</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45962.595294560182</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45962.595294560182</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45962.595294560182</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45962.595294560182</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45962.595294560182</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45962.595294560182</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45962.595294560182</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45962.595294560182</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45962.595294560182</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45962.595294560182</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45962.595294560182</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45962.595294560182</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45962.595294560182</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45962.595294560182</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45962.595294560182</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45962.595294560182</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45962.595294560182</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45962.595294560182</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45962.595294560182</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45962.595294560182</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45962.595294560182</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45962.595294560182</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45962.595294560182</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45962.595294560182</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45962.595294560182</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45962.595294560182</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45962.595294560182</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45962.595294560182</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45962.595294560182</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45962.595294560182</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45962.595294560182</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45962.595294560182</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45962.595294560182</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45962.595294560182</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45962.595294560182</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45962.595294560182</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45962.595294560182</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45962.595294560182</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45962.595294560182</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45962.595294560182</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45962.595294560182</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45962.595294560182</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45962.595294560182</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45962.595294560182</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45962.595294560182</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45962.595294560182</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45962.595294560182</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45962.595294560182</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45962.595294560182</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45962.595294560182</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45962.595294560182</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45962.595294560182</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45962.595294560182</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45962.595294560182</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45962.595294560182</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45962.595294560182</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45962.595294560182</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45962.595294560182</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45962.595294560182</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45962.595294560182</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45962.595294560182</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45962.595294560182</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45962.595294560182</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45962.595294560182</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45962.595294560182</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45962.595294560182</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45962.595294560182</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45962.595294560182</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45962.595294560182</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45962.595294560182</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45962.595294560182</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45962.595294560182</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45962.595294560182</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45962.595294560182</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45962.595294560182</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45962.595294560182</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45962.595294560182</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45962.595294560182</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45962.595294560182</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45962.595294560182</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45962.595294560182</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45962.595294560182</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45962.595294560182</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45962.595294560182</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45962.595294560182</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45962.595294560182</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45962.595294560182</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45962.595294560182</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45962.595294560182</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45962.595294560182</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45962.595294560182</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45962.595294560182</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45962.595294560182</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45962.595294560182</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45962.595294560182</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45962.595294560182</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45962.595294560182</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45962.595294560182</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45962.595294560182</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45962.595294560182</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45962.595294560182</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45962.595294560182</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45962.595294560182</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45962.595294560182</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45962.595294560182</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45962.595294560182</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45962.595294560182</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45962.595294560182</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45962.595294560182</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45962.595294560182</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45962.595294560182</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45962.595294560182</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45962.595294560182</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45962.595294560182</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45962.595294560182</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45962.595294560182</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45962.595294560182</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45962.595294560182</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45962.595294560182</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45962.595294560182</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45962.595294560182</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45962.595294560182</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45962.595294560182</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45962.595294560182</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45962.595294560182</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45962.595294560182</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45962.595294560182</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45962.595294560182</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45962.595294560182</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45962.595294560182</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45962.595294560182</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45962.595294560182</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45962.595294560182</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45962.595294560182</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45962.595294560182</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45962.595294560182</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45962.595294560182</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45962.595294560182</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45962.595294560182</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45962.595294560182</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45962.595294560182</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45962.595294560182</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45962.595294560182</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45962.595294560182</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45962.595294560182</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45962.595294560182</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45962.595294560182</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45962.595294560182</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45962.595294560182</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45962.595294560182</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45962.595294560182</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45962.595294560182</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45962.595294560182</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45962.595294560182</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45962.595294560182</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45962.595294560182</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45962.595294560182</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45962.595294560182</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45962.595294560182</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45962.595294560182</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45962.595294560182</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45962.595294560182</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45962.595294560182</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45962.595294560182</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45962.595294560182</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45962.595294560182</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45962.595294560182</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45962.595294560182</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45962.595294560182</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45962.595294560182</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45962.595294560182</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45962.595294560182</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45962.595294560182</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45962.595294560182</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45962.595294560182</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45962.595294560182</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45962.595294560182</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45962.595294560182</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45962.595294560182</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45962.595294560182</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45962.595294560182</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45962.595294560182</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45962.595294560182</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45962.595294560182</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45962.595294560182</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45962.595294560182</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45962.595294560182</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45962.595294560182</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45962.595294560182</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45962.595294560182</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45962.595294560182</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45962.595294560182</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45962.595294560182</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45962.595294560182</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45962.595294560182</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45962.595294560182</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45962.595294560182</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45962.595294560182</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45962.595294560182</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45962.595294560182</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45962.595294560182</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45962.595294560182</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45962.595294560182</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45962.595294560182</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45962.595294560182</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45962.595294560182</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45962.595294560182</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45962.595294560182</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45962.595294560182</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45962.595294560182</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45962.595294560182</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45962.595294560182</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45962.595294560182</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45962.595294560182</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45962.595294560182</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45962.595294560182</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45962.595294560182</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45962.595294560182</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45962.595294560182</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45962.595294560182</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45962.595294560182</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45962.595294560182</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45962.595294560182</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45962.595294560182</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45962.595294560182</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45962.595294560182</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45962.595294560182</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45962.595294560182</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45962.595294560182</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45962.595294560182</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45962.595294560182</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45962.595294560182</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45962.595294560182</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45962.595294560182</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45962.595294560182</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45962.595294560182</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45962.595294560182</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45962.595294560182</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45962.595294560182</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45962.595294560182</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45962.595294560182</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45962.595294560182</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45962.595294560182</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45962.595294560182</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45962.595294560182</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45962.595294560182</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45962.595294560182</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45962.595294560182</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45962.595294560182</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45962.595294560182</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45962.595294560182</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45962.595294560182</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45962.595294560182</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45962.595294560182</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45962.595294560182</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45962.595294560182</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45962.595294560182</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45962.595294560182</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45962.595294560182</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45962.595294560182</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45962.595294560182</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45962.595294560182</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45962.595294560182</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45962.595294560182</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45962.595294560182</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45962.595294560182</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45962.595294560182</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45962.595294560182</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45962.595294560182</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45962.595294560182</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45962.595294560182</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45962.595294560182</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45962.595294560182</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45962.595294560182</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45962.595294560182</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39115</v>
      </c>
      <c r="B2" s="93" t="str">
        <f>IFERROR(VLOOKUP(D2,DB!A:K,11,0),"")</f>
        <v>R4</v>
      </c>
      <c r="C2" s="96">
        <v>1</v>
      </c>
      <c r="D2" s="93" t="s">
        <v>35092</v>
      </c>
      <c r="E2" s="97" t="s">
        <v>39021</v>
      </c>
      <c r="F2" s="98">
        <v>45703.480717592596</v>
      </c>
      <c r="G2" s="99">
        <f ca="1">IFERROR(NOW()-F2,"")</f>
        <v>259.11457685184723</v>
      </c>
      <c r="H2" s="98">
        <v>45703.474768518521</v>
      </c>
      <c r="I2" s="98" t="str">
        <f>IFERROR(VLOOKUP(D2,DB!A:F,6,0),"")</f>
        <v>SCECO</v>
      </c>
      <c r="J2" s="98" t="str">
        <f>IFERROR(VLOOKUP(D2,DB!A:G,7,0),"")</f>
        <v>Dead</v>
      </c>
      <c r="K2" s="100" t="s">
        <v>39116</v>
      </c>
      <c r="L2" s="93" t="str">
        <f>IFERROR(VLOOKUP(D2,DB!A:I,9,0),"")</f>
        <v>Latis</v>
      </c>
    </row>
    <row r="3" spans="1:16" ht="26.25" customHeight="1">
      <c r="A3" s="168" t="s">
        <v>39117</v>
      </c>
      <c r="B3" s="118" t="str">
        <f>IFERROR(VLOOKUP(D3,DB!A:K,11,0),"")</f>
        <v>R4</v>
      </c>
      <c r="C3" s="119">
        <v>1</v>
      </c>
      <c r="D3" s="93" t="s">
        <v>28974</v>
      </c>
      <c r="E3" s="97" t="s">
        <v>39021</v>
      </c>
      <c r="F3" s="122">
        <v>45960.96875</v>
      </c>
      <c r="G3" s="123">
        <f ca="1">IFERROR(NOW()-F3,"")</f>
        <v>1.6265444444434252</v>
      </c>
      <c r="H3" s="122">
        <v>45960.963101851848</v>
      </c>
      <c r="I3" s="118" t="str">
        <f>IFERROR(VLOOKUP(D3,DB!A:F,6,0),"")</f>
        <v>SCECO</v>
      </c>
      <c r="J3" s="118" t="str">
        <f>IFERROR(VLOOKUP(D3,DB!A:G,7,0),"")</f>
        <v>Weak</v>
      </c>
      <c r="K3" s="124" t="s">
        <v>39118</v>
      </c>
      <c r="L3" s="120" t="str">
        <f>IFERROR(VLOOKUP(D3,DB!A:I,9,0),"")</f>
        <v>Latis</v>
      </c>
    </row>
    <row r="4" spans="1:16" ht="15" customHeight="1">
      <c r="A4" s="118"/>
      <c r="B4" s="118" t="str">
        <f>IFERROR(VLOOKUP(D4,DB!A:K,11,0),"")</f>
        <v/>
      </c>
      <c r="C4" s="119"/>
      <c r="D4" s="120"/>
      <c r="E4" s="97"/>
      <c r="F4" s="122"/>
      <c r="G4" s="123">
        <f ca="1">IFERROR(NOW()-F4,"")</f>
        <v>45962.595294444443</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121"/>
      <c r="F5" s="122"/>
      <c r="G5" s="123">
        <f ca="1">IFERROR(NOW()-F5,"")</f>
        <v>45962.595294444443</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45962.595294444443</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45962.595294444443</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45962.595294444443</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45962.595294444443</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45962.595294444443</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45962.595294444443</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45962.595294444443</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45962.595294444443</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45962.595294444443</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45962.595294444443</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45962.595294444443</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45962.595294444443</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45962.595294444443</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45962.595294444443</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45962.595294444443</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45962.595294444443</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45962.595294444443</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45962.595294444443</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45962.595294444443</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45962.595294444443</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45962.595294444443</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45962.595294444443</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45962.595294444443</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45962.595294444443</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45962.595294444443</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45962.595294444443</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45962.595294444443</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45962.595294444443</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45962.595294444443</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45962.595294444443</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45962.595294444443</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45962.595294444443</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45962.595294444443</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45962.595294444443</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45962.595294444443</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45962.595294444443</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45962.595294444443</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45962.595294444443</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45962.595294444443</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45962.595294444443</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45962.595294444443</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45962.595294444443</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45962.595294444443</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45962.595294444443</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45962.595294444443</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45962.595294444443</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45962.595294444443</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45962.595294444443</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45962.595294444443</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45962.595294444443</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45962.595294444443</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45962.595294444443</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45962.595294444443</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45962.595294444443</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45962.595294444443</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45962.595294444443</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45962.595294444443</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45962.595294444443</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45962.595294444443</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45962.595294444443</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45962.595294444443</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45962.595294444443</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45962.595294444443</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45962.595294444443</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45962.595294444443</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45962.595294444443</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45962.595294444443</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45962.595294444443</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45962.595294444443</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45962.595294444443</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45962.595294444443</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45962.595294444443</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45962.595294444443</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45962.595294444443</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45962.595294444443</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45962.595294444443</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45962.595294444443</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45962.595294444443</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45962.595294444443</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45962.595294444443</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45962.595294444443</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45962.595294444443</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45962.595294444443</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45962.595294444443</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45962.595294444443</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45962.595294444443</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45962.595294444443</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45962.595294444443</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45962.595294444443</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45962.595294444443</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45962.595294560182</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45962.595294560182</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45962.595294560182</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45962.595294560182</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45962.595294560182</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45962.595294560182</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45962.595294560182</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45962.595294560182</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45962.595294560182</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45962.595294560182</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45962.595294560182</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45962.595294560182</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45962.595294560182</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45962.595294560182</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45962.595294560182</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45962.595294560182</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45962.595294560182</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45962.595294560182</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45962.595294560182</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workbookViewId="0">
      <selection activeCell="K10" sqref="K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39119</v>
      </c>
      <c r="B2" s="37" t="str">
        <f>IFERROR(VLOOKUP(D2,DB!A:K,11,0),"")</f>
        <v>R5</v>
      </c>
      <c r="C2" s="37">
        <v>3</v>
      </c>
      <c r="D2" s="117" t="s">
        <v>36011</v>
      </c>
      <c r="E2" s="37" t="s">
        <v>39021</v>
      </c>
      <c r="F2" s="38">
        <v>45891.832060185188</v>
      </c>
      <c r="G2" s="143">
        <f ca="1">IFERROR(NOW()-F2,"")</f>
        <v>70.763234259255114</v>
      </c>
      <c r="H2" s="38">
        <v>45891.790393518517</v>
      </c>
      <c r="I2" s="37" t="str">
        <f>IFERROR(VLOOKUP(D2,DB!A:F,6,0),"")</f>
        <v>Generator-SG</v>
      </c>
      <c r="J2" s="37" t="str">
        <f>IFERROR(VLOOKUP(D2,DB!A:G,7,0),"")</f>
        <v>Vandalized</v>
      </c>
      <c r="K2" s="37" t="s">
        <v>39120</v>
      </c>
      <c r="L2" s="37" t="str">
        <f>IFERROR(VLOOKUP(D2,DB!A:I,9,0),"")</f>
        <v>Latis</v>
      </c>
      <c r="M2" s="116"/>
    </row>
    <row r="3" spans="1:13" ht="30.75">
      <c r="A3" s="37" t="s">
        <v>39121</v>
      </c>
      <c r="B3" s="37" t="str">
        <f>IFERROR(VLOOKUP(D3,DB!A:K,11,0),"")</f>
        <v>R5</v>
      </c>
      <c r="C3" s="37">
        <v>1</v>
      </c>
      <c r="D3" s="37" t="s">
        <v>33268</v>
      </c>
      <c r="E3" s="37" t="s">
        <v>39104</v>
      </c>
      <c r="F3" s="38">
        <v>45926.188877314817</v>
      </c>
      <c r="G3" s="143">
        <f t="shared" ref="G3" ca="1" si="0">IFERROR(NOW()-F3,"")</f>
        <v>36.406417129626789</v>
      </c>
      <c r="H3" s="38">
        <v>45926.158159722225</v>
      </c>
      <c r="I3" s="37" t="str">
        <f>IFERROR(VLOOKUP(D3,DB!A:F,6,0),"")</f>
        <v>SCECO</v>
      </c>
      <c r="J3" s="37" t="str">
        <f>IFERROR(VLOOKUP(D3,DB!A:G,7,0),"")</f>
        <v>Good</v>
      </c>
      <c r="K3" s="37" t="s">
        <v>39122</v>
      </c>
      <c r="L3" s="37" t="str">
        <f>IFERROR(VLOOKUP(D3,DB!A:I,9,0),"")</f>
        <v>Latis</v>
      </c>
      <c r="M3" s="116"/>
    </row>
    <row r="4" spans="1:13" ht="48" customHeight="1">
      <c r="A4" s="151" t="s">
        <v>39123</v>
      </c>
      <c r="B4" s="151" t="str">
        <f>IFERROR(VLOOKUP(D4,DB!A:K,11,0),"")</f>
        <v>R5</v>
      </c>
      <c r="C4" s="151">
        <v>1</v>
      </c>
      <c r="D4" s="151" t="s">
        <v>34758</v>
      </c>
      <c r="E4" s="151" t="s">
        <v>39104</v>
      </c>
      <c r="F4" s="152">
        <v>45948.661111111112</v>
      </c>
      <c r="G4" s="153">
        <f ca="1">IFERROR(NOW()-F4,"")</f>
        <v>13.934183333331021</v>
      </c>
      <c r="H4" s="152">
        <v>45948.661111111112</v>
      </c>
      <c r="I4" s="151" t="str">
        <f>IFERROR(VLOOKUP(D4,DB!A:F,6,0),"")</f>
        <v>SCECO</v>
      </c>
      <c r="J4" s="151" t="str">
        <f>IFERROR(VLOOKUP(D4,DB!A:G,7,0),"")</f>
        <v>Dead</v>
      </c>
      <c r="K4" s="151" t="s">
        <v>39124</v>
      </c>
      <c r="L4" s="151" t="str">
        <f>IFERROR(VLOOKUP(D4,DB!A:I,9,0),"")</f>
        <v>Latis</v>
      </c>
    </row>
    <row r="5" spans="1:13" ht="15">
      <c r="A5" s="151"/>
      <c r="B5" s="151" t="str">
        <f>IFERROR(VLOOKUP(D5,DB!A:K,11,0),"")</f>
        <v/>
      </c>
      <c r="C5" s="151"/>
      <c r="D5" s="151"/>
      <c r="E5" s="151"/>
      <c r="F5" s="152"/>
      <c r="G5" s="153">
        <f ca="1">IFERROR(NOW()-F5,"")</f>
        <v>45962.595294444443</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45962.595294444443</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45962.595294444443</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45962.595294444443</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45962.595294444443</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45962.595294444443</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45962.595294444443</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45962.595294444443</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45962.595294444443</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45962.595294444443</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45962.595294444443</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45962.595294444443</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45962.595294444443</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45962.595294444443</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45962.595294444443</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45962.595294444443</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45962.595294444443</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45962.595294444443</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45962.595294444443</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45962.595294444443</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45962.595294444443</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45962.595294444443</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45962.595294444443</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45962.595294444443</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45962.595294444443</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45962.595294444443</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45962.595294444443</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45962.595294444443</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45962.595294444443</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45962.595294444443</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45962.595294444443</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45962.595294444443</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45962.595294444443</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45962.595294444443</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45962.595294444443</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45962.595294444443</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45962.595294444443</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45962.595294444443</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45962.595294444443</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45962.595294444443</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45962.595294444443</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45962.595294444443</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45962.595294444443</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45962.595294444443</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45962.595294444443</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45962.595294444443</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45962.595294444443</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45962.595294444443</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45962.595294444443</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45962.595294444443</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45962.595294444443</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45962.595294444443</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45962.595294444443</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45962.595294444443</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45962.595294444443</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45962.595294444443</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45962.595294444443</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45962.595294444443</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45962.595294444443</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45962.595294444443</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45962.595294444443</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45962.595294444443</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45962.595294444443</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45962.595294444443</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45962.595294444443</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45962.595294444443</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45962.595294444443</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45962.595294444443</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45962.595294444443</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45962.595294444443</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45962.595294444443</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45962.595294444443</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45962.595294444443</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45962.595294444443</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45962.595294444443</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45962.595294444443</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45962.595294444443</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45962.595294444443</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45962.595294444443</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45962.595294444443</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45962.595294444443</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45962.595294444443</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45962.595294444443</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45962.595294444443</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45962.595294444443</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45962.595294444443</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45962.595294444443</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45962.595294444443</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45962.595294444443</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45962.595294444443</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45962.595294444443</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45962.595294444443</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45962.595294444443</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45962.595294444443</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45962.595294444443</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45962.595294444443</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45962.595294444443</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45962.595294444443</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45962.595294444443</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45962.595294444443</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45962.595294444443</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45962.595294444443</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45962.595294444443</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45962.595294444443</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45962.595294444443</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45962.595294444443</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45962.595294444443</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45962.595294444443</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45962.595294444443</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45962.595294444443</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45962.595294444443</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45962.595294444443</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45962.595294444443</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45962.595294444443</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45962.595294444443</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45962.595294444443</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45962.595294444443</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45962.595294444443</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45962.595294444443</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45962.595294444443</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45962.595294444443</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45962.595294444443</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45962.595294444443</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45962.595294444443</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45962.595294444443</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45962.595294444443</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45962.595294444443</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45962.595294444443</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45962.595294444443</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45962.595294444443</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45962.595294444443</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45962.595294444443</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45962.595294444443</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45962.595294444443</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45962.595294444443</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45962.595294444443</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45962.595294444443</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45962.595294444443</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45962.595294444443</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45962.595294444443</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45962.595294444443</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45962.595294444443</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45962.595294444443</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45962.595294444443</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45962.595294444443</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45962.595294444443</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45962.595294444443</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45962.595294444443</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45962.595294444443</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45962.595294444443</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45962.595294444443</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45962.595294444443</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45962.595294444443</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45962.595294444443</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45962.595294444443</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45962.595294444443</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45962.595294444443</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45962.595294444443</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45962.595294444443</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45962.595294444443</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45962.595294444443</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45962.595294444443</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45962.595294444443</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45962.595294444443</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45962.595294444443</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45962.595294444443</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45962.595294444443</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45962.595294444443</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45962.595294444443</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45962.595294444443</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45962.595294444443</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45962.595294444443</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45962.595294444443</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45962.595294444443</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45962.595294444443</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45962.595294444443</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45962.595294444443</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45962.595294444443</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45962.595294444443</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45962.595294444443</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45962.595294444443</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45962.595294444443</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45962.595294444443</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45962.595294444443</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45962.595294444443</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45962.595294444443</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45962.595294444443</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45962.595294444443</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45962.595294444443</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45962.595294444443</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45962.595294444443</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45962.595294444443</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45962.595294444443</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45962.595294444443</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45962.595294444443</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45962.595294444443</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45962.595294444443</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45962.595294444443</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45962.595294444443</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45962.595294444443</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45962.595294444443</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45962.595294444443</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45962.595294444443</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45962.595294444443</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45962.595294444443</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45962.595294444443</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45962.595294444443</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45962.595294444443</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45962.595294444443</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45962.595294444443</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45962.595294444443</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45962.595294444443</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45962.595294444443</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45962.595294444443</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45962.595294444443</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45962.595294444443</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45962.595294444443</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45962.595294444443</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45962.595294444443</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45962.595294444443</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45962.595294444443</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45962.595294444443</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45962.595294444443</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45962.595294444443</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45962.595294444443</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45962.595294444443</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45962.595294444443</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45962.595294444443</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45962.595294444443</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45962.595294444443</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45962.595294444443</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45962.595294444443</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45962.595294444443</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45962.595294444443</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45962.595294444443</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45962.595294444443</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45962.595294444443</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45962.595294444443</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45962.595294444443</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45962.595294444443</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45962.595294444443</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45962.595294444443</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45962.595294444443</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45962.595294444443</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45962.595294444443</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45962.595294444443</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45962.595294444443</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45962.595294444443</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45962.595294444443</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45962.595294444443</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45962.595294444443</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45962.595294444443</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45962.595294444443</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45962.595294444443</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45962.595294444443</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45962.595294444443</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45962.595294444443</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45962.595294444443</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45962.595294444443</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45962.595294444443</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45962.595294444443</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45962.595294444443</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45962.595294444443</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45962.595294444443</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45962.595294444443</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45962.595294444443</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45962.595294444443</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45962.595294444443</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45962.595294444443</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45962.595294444443</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45962.595294444443</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45962.595294444443</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45962.595294444443</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45962.595294444443</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45962.595294444443</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45962.595294444443</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45962.595294444443</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45962.595294444443</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45962.595294444443</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45962.595294444443</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45962.595294444443</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45962.595294444443</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45962.595294444443</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45962.595294444443</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45962.595294444443</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45962.595294444443</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45962.595294444443</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45962.595294444443</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45962.595294444443</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45962.595294444443</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45962.595294444443</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45962.595294444443</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45962.595294444443</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45962.595294444443</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45962.595294444443</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45962.595294444443</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45962.595294444443</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45962.595294444443</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45962.595294444443</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45962.595294444443</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45962.595294444443</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45962.595294444443</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45962.595294444443</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45962.595294444443</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45962.595294444443</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45962.595294444443</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45962.595294444443</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45962.595294444443</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45962.595294444443</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45962.595294444443</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45962.595294444443</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45962.595294444443</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45962.595294444443</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45962.595294444443</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45962.595294444443</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45962.595294444443</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45962.595294444443</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45962.595294444443</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45962.595294444443</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45962.595294444443</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45962.595294444443</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45962.595294444443</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45962.595294444443</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45962.595294444443</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45962.595294444443</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45962.595294444443</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45962.595294444443</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45962.595294444443</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45962.595294444443</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45962.595294444443</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45962.595294444443</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45962.595294444443</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45962.595294444443</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45962.595294444443</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45962.595294444443</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45962.595294444443</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45962.595294444443</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45962.595294444443</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45962.595294444443</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45962.595294444443</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45962.595294444443</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45962.595294444443</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45962.595294444443</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45962.595294444443</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45962.595294444443</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45962.595294444443</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45962.595294444443</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45962.595294444443</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45962.595294444443</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45962.595294444443</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45962.595294444443</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45962.595294444443</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45962.595294444443</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45962.595294444443</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45962.595294444443</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45962.595294444443</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45962.595294444443</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45962.595294444443</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45962.595294444443</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45962.595294444443</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45962.595294444443</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45962.595294444443</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45962.595294444443</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45962.595294444443</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45962.595294444443</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45962.595294444443</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45962.595294444443</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45962.595294444443</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45962.595294444443</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45962.595294444443</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45962.595294444443</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45962.595294444443</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45962.595294444443</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45962.595294444443</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45962.595294444443</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45962.595294444443</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45962.595294444443</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45962.595294444443</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45962.595294444443</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45962.595294444443</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45962.595294444443</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45962.595294444443</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45962.595294444443</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45962.595294444443</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5"/>
  <sheetViews>
    <sheetView tabSelected="1" workbookViewId="0">
      <selection activeCell="E3" sqref="E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39125</v>
      </c>
      <c r="B2" s="102" t="str">
        <f>IFERROR(VLOOKUP(D2,DB!A:K,11,0),"")</f>
        <v>R6</v>
      </c>
      <c r="C2" s="104">
        <v>1</v>
      </c>
      <c r="D2" s="102" t="s">
        <v>38539</v>
      </c>
      <c r="E2" s="105" t="s">
        <v>39021</v>
      </c>
      <c r="F2" s="106"/>
      <c r="G2" s="76">
        <f ca="1">IFERROR(NOW()-F2,"-")</f>
        <v>45962.595294444443</v>
      </c>
      <c r="H2" s="106">
        <v>45962.544999999998</v>
      </c>
      <c r="I2" s="102" t="str">
        <f>IFERROR(VLOOKUP(D2,DB!A:F,6,0),"")</f>
        <v>Generator-SG</v>
      </c>
      <c r="J2" s="101" t="str">
        <f>IFERROR(VLOOKUP(D2,DB!A:G,7,0),"")</f>
        <v>Vandalized</v>
      </c>
      <c r="K2" s="107" t="s">
        <v>39126</v>
      </c>
      <c r="L2" s="108" t="str">
        <f>IFERROR(VLOOKUP(D2,DB!A:I,9,0),"")</f>
        <v>Latis</v>
      </c>
    </row>
    <row r="3" spans="1:16383" ht="31.5" customHeight="1">
      <c r="A3" s="103" t="s">
        <v>39127</v>
      </c>
      <c r="B3" s="102" t="str">
        <f>IFERROR(VLOOKUP(D3,DB!A:K,11,0),"")</f>
        <v>R6</v>
      </c>
      <c r="C3" s="104">
        <v>1</v>
      </c>
      <c r="D3" s="102" t="s">
        <v>29382</v>
      </c>
      <c r="E3" s="105" t="s">
        <v>39021</v>
      </c>
      <c r="F3" s="106"/>
      <c r="G3" s="76">
        <f ca="1">IFERROR(NOW()-F3,"-")</f>
        <v>45962.595294444443</v>
      </c>
      <c r="H3" s="106">
        <v>45962.574988425928</v>
      </c>
      <c r="I3" s="102" t="str">
        <f>IFERROR(VLOOKUP(D3,DB!A:F,6,0),"")</f>
        <v>SCECO</v>
      </c>
      <c r="J3" s="101" t="str">
        <f>IFERROR(VLOOKUP(D3,DB!A:G,7,0),"")</f>
        <v>Dead</v>
      </c>
      <c r="K3" s="107"/>
      <c r="L3" s="108" t="str">
        <f>IFERROR(VLOOKUP(D3,DB!A:I,9,0),"")</f>
        <v>Latis</v>
      </c>
    </row>
    <row r="4" spans="1:16383" ht="31.5" customHeight="1">
      <c r="A4" s="103"/>
      <c r="B4" s="102" t="str">
        <f>IFERROR(VLOOKUP(D4,DB!A:K,11,0),"")</f>
        <v/>
      </c>
      <c r="C4" s="104"/>
      <c r="D4" s="102"/>
      <c r="E4" s="105"/>
      <c r="F4" s="106"/>
      <c r="G4" s="76">
        <f ca="1">IFERROR(NOW()-F4,"-")</f>
        <v>45962.595294444443</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45962.595294444443</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45962.595294444443</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70"/>
      <c r="E7" s="105"/>
      <c r="F7" s="106"/>
      <c r="G7" s="76">
        <f ca="1">IFERROR(NOW()-F7,"-")</f>
        <v>45962.595294444443</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45962.595294444443</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45962.595294444443</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45962.595294444443</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45962.595294444443</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45962.595294444443</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45962.595294444443</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45962.595294444443</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45962.595294444443</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45962.595294444443</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45962.595294444443</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45962.595294444443</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45962.595294444443</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45962.595294444443</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45962.595294444443</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45962.595294444443</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45962.595294444443</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45962.595294444443</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45962.595294444443</v>
      </c>
      <c r="H25" s="106"/>
      <c r="I25" s="102" t="str">
        <f>IFERROR(VLOOKUP(D25,DB!A:F,6,0),"")</f>
        <v/>
      </c>
      <c r="J25" s="101" t="str">
        <f>IFERROR(VLOOKUP(D25,DB!A:G,7,0),"")</f>
        <v/>
      </c>
      <c r="K25" s="107"/>
      <c r="L25" s="108" t="str">
        <f>IFERROR(VLOOKUP(D25,DB!A:I,9,0),"")</f>
        <v/>
      </c>
    </row>
  </sheetData>
  <dataValidations count="2">
    <dataValidation allowBlank="1" showInputMessage="1" showErrorMessage="1" sqref="E1" xr:uid="{380493DB-286A-4683-AF55-C78F04945A49}"/>
    <dataValidation type="list" allowBlank="1" showInputMessage="1" showErrorMessage="1" sqref="E2:E2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2025-11-01T11:19:13Z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