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091" documentId="120_S{2AC9BD13-BADA-5192-A53E-5A8FF88502F6}" xr6:coauthVersionLast="47" xr6:coauthVersionMax="47" xr10:uidLastSave="{00DF02C3-DB6E-4C6D-B52A-60B8E0A80252}"/>
  <bookViews>
    <workbookView xWindow="-120" yWindow="-120" windowWidth="38640" windowHeight="21120" firstSheet="6"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1" l="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B215" i="1"/>
  <c r="G215" i="1"/>
  <c r="I215" i="1"/>
  <c r="J215" i="1"/>
  <c r="L215" i="1"/>
  <c r="B216" i="1"/>
  <c r="G216" i="1"/>
  <c r="I216" i="1"/>
  <c r="J216" i="1"/>
  <c r="L216" i="1"/>
  <c r="B217" i="1"/>
  <c r="G217" i="1"/>
  <c r="I217" i="1"/>
  <c r="J217" i="1"/>
  <c r="L217" i="1"/>
  <c r="B218" i="1"/>
  <c r="G218" i="1"/>
  <c r="I218" i="1"/>
  <c r="J218" i="1"/>
  <c r="L218" i="1"/>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L10" i="5"/>
  <c r="L11" i="5"/>
  <c r="L12" i="5"/>
  <c r="L13" i="5"/>
  <c r="L14" i="5"/>
  <c r="L15" i="5"/>
  <c r="L16" i="5"/>
  <c r="L17" i="5"/>
  <c r="L18" i="5"/>
  <c r="J10" i="5"/>
  <c r="J11" i="5"/>
  <c r="J12" i="5"/>
  <c r="J13" i="5"/>
  <c r="J14" i="5"/>
  <c r="J15" i="5"/>
  <c r="J16" i="5"/>
  <c r="J17" i="5"/>
  <c r="J18" i="5"/>
  <c r="I10" i="5"/>
  <c r="I11" i="5"/>
  <c r="I12" i="5"/>
  <c r="I13" i="5"/>
  <c r="I14" i="5"/>
  <c r="I15" i="5"/>
  <c r="I16" i="5"/>
  <c r="I17" i="5"/>
  <c r="I18" i="5"/>
  <c r="B10" i="5"/>
  <c r="B11" i="5"/>
  <c r="B12" i="5"/>
  <c r="B13" i="5"/>
  <c r="B14" i="5"/>
  <c r="B15" i="5"/>
  <c r="B16" i="5"/>
  <c r="B17" i="5"/>
  <c r="B18" i="5"/>
  <c r="G10" i="5"/>
  <c r="G11" i="5"/>
  <c r="G12" i="5"/>
  <c r="G13" i="5"/>
  <c r="G14" i="5"/>
  <c r="G15" i="5"/>
  <c r="G16" i="5"/>
  <c r="G17" i="5"/>
  <c r="G18" i="5"/>
  <c r="D10" i="3"/>
  <c r="D7" i="3"/>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L468" i="9"/>
  <c r="L469" i="9"/>
  <c r="L470" i="9"/>
  <c r="L471" i="9"/>
  <c r="L472" i="9"/>
  <c r="L473" i="9"/>
  <c r="L474" i="9"/>
  <c r="L475" i="9"/>
  <c r="L476" i="9"/>
  <c r="L477" i="9"/>
  <c r="L478"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J468" i="9"/>
  <c r="J469" i="9"/>
  <c r="J470" i="9"/>
  <c r="J471" i="9"/>
  <c r="J472" i="9"/>
  <c r="J473" i="9"/>
  <c r="J474" i="9"/>
  <c r="J475" i="9"/>
  <c r="J476" i="9"/>
  <c r="J477" i="9"/>
  <c r="J478"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I468" i="9"/>
  <c r="I469" i="9"/>
  <c r="I470" i="9"/>
  <c r="I471" i="9"/>
  <c r="I472" i="9"/>
  <c r="I473" i="9"/>
  <c r="I474" i="9"/>
  <c r="I475" i="9"/>
  <c r="I476" i="9"/>
  <c r="I477" i="9"/>
  <c r="I478"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G468" i="9"/>
  <c r="G469" i="9"/>
  <c r="G470" i="9"/>
  <c r="G471" i="9"/>
  <c r="G472" i="9"/>
  <c r="G473" i="9"/>
  <c r="G474" i="9"/>
  <c r="G475" i="9"/>
  <c r="G476" i="9"/>
  <c r="G477" i="9"/>
  <c r="G478"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468" i="9"/>
  <c r="B469" i="9"/>
  <c r="B470" i="9"/>
  <c r="B471" i="9"/>
  <c r="B472" i="9"/>
  <c r="B473" i="9"/>
  <c r="B474" i="9"/>
  <c r="B475" i="9"/>
  <c r="B476" i="9"/>
  <c r="B477" i="9"/>
  <c r="B478" i="9"/>
  <c r="B2" i="9"/>
  <c r="G2" i="9"/>
  <c r="I2" i="9"/>
  <c r="J2" i="9"/>
  <c r="L2" i="9"/>
  <c r="B3" i="9"/>
  <c r="G3" i="9"/>
  <c r="I3" i="9"/>
  <c r="J3" i="9"/>
  <c r="L3" i="9"/>
  <c r="L6" i="5"/>
  <c r="L7" i="5"/>
  <c r="L8" i="5"/>
  <c r="L9" i="5"/>
  <c r="J6" i="5"/>
  <c r="J7" i="5"/>
  <c r="J8" i="5"/>
  <c r="J9" i="5"/>
  <c r="I6" i="5"/>
  <c r="I7" i="5"/>
  <c r="I8" i="5"/>
  <c r="I9" i="5"/>
  <c r="B7" i="5"/>
  <c r="B8" i="5"/>
  <c r="B9" i="5"/>
  <c r="G6" i="5"/>
  <c r="G7" i="5"/>
  <c r="G8" i="5"/>
  <c r="G9"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D3" i="3"/>
  <c r="D4" i="3"/>
  <c r="D5"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<sst xmlns="http://schemas.openxmlformats.org/spreadsheetml/2006/main" count="181613" uniqueCount="39220">
  <si>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</si>
  <si>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</si>
  <si>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</si>
  <si>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</si>
  <si>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</si>
  <si>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</si>
  <si>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</si>
  <si>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</si>
  <si>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</si>
  <si>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</si>
  <si>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</si>
  <si>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</si>
  <si>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</si>
  <si>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</si>
  <si>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</si>
  <si>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</si>
  <si>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</si>
  <si>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</si>
  <si>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</si>
  <si>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</si>
  <si>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</si>
  <si>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</si>
  <si>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</si>
  <si>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</si>
  <si>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</si>
  <si>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</si>
  <si>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</si>
  <si>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</si>
  <si>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</si>
  <si>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</si>
  <si>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</si>
  <si>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</si>
  <si>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</si>
  <si>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</si>
  <si>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</si>
  <si>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</si>
  <si>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</si>
  <si>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</si>
  <si>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</si>
  <si>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</si>
  <si>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</si>
  <si>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</si>
  <si>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</si>
  <si>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</si>
  <si>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</si>
  <si>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</si>
  <si>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</si>
  <si>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</si>
  <si>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</si>
  <si>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</si>
  <si>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</si>
  <si>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</si>
  <si>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</si>
  <si>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</si>
  <si>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</si>
  <si>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</si>
  <si>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</si>
  <si>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</si>
  <si>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</si>
  <si>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</si>
  <si>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</si>
  <si>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</si>
  <si>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</si>
  <si>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</si>
  <si>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</si>
  <si>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</si>
  <si>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</si>
  <si>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</si>
  <si>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</si>
  <si>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</si>
  <si>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</si>
  <si>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</si>
  <si>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</si>
  <si>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</si>
  <si>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</si>
  <si>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</si>
  <si>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</si>
  <si>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</si>
  <si>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</si>
  <si>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</si>
  <si>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</si>
  <si>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</si>
  <si>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</si>
  <si>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</si>
  <si>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</si>
  <si>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</si>
  <si>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</si>
  <si>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</si>
  <si>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</si>
  <si>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</si>
  <si>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</si>
  <si>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</si>
  <si>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</si>
  <si>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</si>
  <si>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</si>
  <si>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</si>
  <si>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</si>
  <si>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</si>
  <si>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</si>
  <si>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</si>
  <si>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</si>
  <si>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</si>
  <si>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</si>
  <si>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</si>
  <si>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</si>
  <si>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</si>
  <si>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</si>
  <si>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</si>
  <si>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</si>
  <si>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</si>
  <si>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</si>
  <si>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</si>
  <si>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</si>
  <si>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</si>
  <si>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</si>
  <si>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</si>
  <si>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</si>
  <si>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</si>
  <si>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</si>
  <si>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</si>
  <si>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</si>
  <si>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</si>
  <si>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</si>
  <si>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</si>
  <si>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</si>
  <si>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</si>
  <si>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</si>
  <si>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</si>
  <si>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</si>
  <si>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</si>
  <si>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</si>
  <si>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</si>
  <si>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</si>
  <si>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</si>
  <si>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</si>
  <si>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</si>
  <si>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</si>
  <si>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</si>
  <si>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</si>
  <si>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</si>
  <si>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</si>
  <si>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</si>
  <si>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</si>
  <si>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</si>
  <si>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</si>
  <si>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</si>
  <si>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</si>
  <si>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</si>
  <si>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</si>
  <si>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</si>
  <si>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</si>
  <si>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</si>
  <si>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</si>
  <si>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</si>
  <si>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</si>
  <si>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</si>
  <si>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</si>
  <si>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</si>
  <si>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</si>
  <si>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</si>
  <si>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</si>
  <si>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</si>
  <si>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</si>
  <si>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</si>
  <si>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</si>
  <si>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</si>
  <si>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</si>
  <si>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</si>
  <si>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</si>
  <si>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</si>
  <si>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</si>
  <si>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</si>
  <si>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</si>
  <si>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</si>
  <si>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</si>
  <si>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</si>
  <si>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</si>
  <si>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</si>
  <si>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</si>
  <si>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</si>
  <si>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</si>
  <si>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</si>
  <si>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</si>
  <si>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</si>
  <si>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</si>
  <si>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</si>
  <si>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</si>
  <si>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</si>
  <si>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</si>
  <si>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</si>
  <si>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</si>
  <si>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</si>
  <si>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</si>
  <si>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</si>
  <si>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</si>
  <si>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</si>
  <si>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</si>
  <si>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</si>
  <si>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</si>
  <si>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</si>
  <si>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</si>
  <si>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</si>
  <si>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</si>
  <si>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</si>
  <si>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</si>
  <si>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</si>
  <si>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</si>
  <si>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</si>
  <si>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</si>
  <si>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</si>
  <si>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</si>
  <si>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</si>
  <si>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</si>
  <si>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</si>
  <si>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</si>
  <si>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</si>
  <si>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</si>
  <si>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</si>
  <si>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</si>
  <si>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</si>
  <si>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</si>
  <si>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</si>
  <si>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</si>
  <si>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</si>
  <si>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</si>
  <si>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</si>
  <si>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</si>
  <si>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</si>
  <si>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</si>
  <si>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</si>
  <si>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</si>
  <si>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</si>
  <si>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</si>
  <si>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</si>
  <si>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</si>
  <si>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</si>
  <si>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</si>
  <si>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</si>
  <si>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</si>
  <si>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</si>
  <si>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</si>
  <si>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</si>
  <si>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</si>
  <si>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</si>
  <si>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</si>
  <si>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</si>
  <si>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</si>
  <si>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</si>
  <si>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</si>
  <si>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</si>
  <si>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</si>
  <si>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</si>
  <si>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</si>
  <si>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</si>
  <si>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</si>
  <si>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</si>
  <si>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</si>
  <si>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</si>
  <si>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</si>
  <si>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</si>
  <si>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</si>
  <si>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</si>
  <si>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</si>
  <si>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</si>
  <si>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</si>
  <si>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</si>
  <si>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</si>
  <si>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</si>
  <si>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</si>
  <si>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</si>
  <si>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</si>
  <si>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</si>
  <si>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</si>
  <si>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</si>
  <si>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</si>
  <si>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</si>
  <si>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</si>
  <si>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</si>
  <si>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</si>
  <si>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</si>
  <si>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</si>
  <si>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</si>
  <si>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</si>
  <si>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</si>
  <si>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</si>
  <si>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</si>
  <si>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</si>
  <si>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</si>
  <si>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</si>
  <si>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</si>
  <si>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</si>
  <si>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</si>
  <si>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</si>
  <si>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</si>
  <si>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</si>
  <si>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</si>
  <si>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</si>
  <si>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</si>
  <si>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</si>
  <si>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</si>
  <si>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</si>
  <si>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</si>
  <si>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</si>
  <si>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</si>
  <si>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</si>
  <si>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</si>
  <si>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</si>
  <si>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</si>
  <si>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</si>
  <si>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</si>
  <si>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</si>
  <si>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</si>
  <si>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</si>
  <si>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</si>
  <si>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</si>
  <si>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</si>
  <si>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</si>
  <si>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</si>
  <si>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</si>
  <si>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</si>
  <si>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</si>
  <si>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</si>
  <si>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</si>
  <si>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</si>
  <si>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</si>
  <si>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</si>
  <si>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</si>
  <si>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</si>
  <si>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</si>
  <si>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</si>
  <si>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</si>
  <si>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</si>
  <si>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</si>
  <si>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</si>
  <si>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</si>
  <si>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</si>
  <si>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</si>
  <si>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</si>
  <si>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</si>
  <si>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</si>
  <si>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</si>
  <si>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</si>
  <si>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</si>
  <si>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</si>
  <si>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</si>
  <si>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</si>
  <si>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</si>
  <si>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</si>
  <si>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</si>
  <si>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</si>
  <si>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</si>
  <si>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</si>
  <si>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</si>
  <si>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</si>
  <si>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</si>
  <si>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</si>
  <si>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</si>
  <si>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</si>
  <si>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</si>
  <si>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</si>
  <si>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</si>
  <si>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</si>
  <si>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</si>
  <si>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</si>
  <si>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</si>
  <si>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</si>
  <si>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</si>
  <si>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</si>
  <si>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</si>
  <si>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</si>
  <si>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</si>
  <si>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</si>
  <si>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</si>
  <si>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</si>
  <si>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</si>
  <si>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</si>
  <si>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</si>
  <si>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</si>
  <si>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</si>
  <si>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</si>
  <si>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</si>
  <si>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</si>
  <si>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</si>
  <si>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</si>
  <si>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</si>
  <si>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</si>
  <si>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</si>
  <si>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</si>
  <si>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</si>
  <si>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</si>
  <si>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</si>
  <si>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</si>
  <si>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</si>
  <si>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</si>
  <si>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</si>
  <si>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</si>
  <si>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</si>
  <si>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</si>
  <si>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</si>
  <si>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</si>
  <si>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</si>
  <si>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</si>
  <si>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</si>
  <si>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</si>
  <si>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</si>
  <si>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</si>
  <si>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</si>
  <si>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</si>
  <si>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</si>
  <si>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</si>
  <si>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</si>
  <si>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</si>
  <si>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</si>
  <si>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</si>
  <si>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</si>
  <si>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</si>
  <si>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</si>
  <si>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</si>
  <si>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</si>
  <si>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</si>
  <si>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</si>
  <si>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</si>
  <si>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</si>
  <si>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</si>
  <si>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</si>
  <si>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</si>
  <si>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</si>
  <si>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</si>
  <si>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</si>
  <si>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</si>
  <si>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</si>
  <si>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</si>
  <si>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</si>
  <si>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</si>
  <si>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</si>
  <si>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</si>
  <si>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</si>
  <si>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</si>
  <si>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</si>
  <si>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</si>
  <si>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</si>
  <si>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</si>
  <si>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</si>
  <si>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</si>
  <si>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</si>
  <si>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</si>
  <si>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</si>
  <si>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</si>
  <si>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</si>
  <si>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</si>
  <si>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</si>
  <si>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</si>
  <si>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</si>
  <si>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</si>
  <si>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</si>
  <si>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</si>
  <si>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</si>
  <si>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</si>
  <si>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</si>
  <si>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</si>
  <si>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</si>
  <si>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</si>
  <si>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</si>
  <si>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</si>
  <si>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</si>
  <si>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</si>
  <si>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</si>
  <si>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</si>
  <si>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</si>
  <si>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</si>
  <si>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</si>
  <si>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</si>
  <si>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</si>
  <si>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</si>
  <si>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</si>
  <si>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</si>
  <si>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</si>
  <si>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</si>
  <si>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</si>
  <si>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</si>
  <si>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</si>
  <si>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</si>
  <si>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</si>
  <si>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</si>
  <si>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</si>
  <si>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</si>
  <si>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</si>
  <si>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</si>
  <si>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</si>
  <si>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</si>
  <si>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</si>
  <si>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</si>
  <si>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</si>
  <si>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</si>
  <si>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</si>
  <si>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</si>
  <si>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</si>
  <si>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</si>
  <si>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</si>
  <si>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</si>
  <si>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</si>
  <si>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</si>
  <si>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</si>
  <si>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</si>
  <si>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</si>
  <si>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</si>
  <si>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</si>
  <si>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</si>
  <si>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</si>
  <si>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</si>
  <si>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</si>
  <si>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</si>
  <si>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</si>
  <si>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</si>
  <si>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</si>
  <si>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</si>
  <si>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</si>
  <si>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</si>
  <si>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</si>
  <si>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</si>
  <si>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</si>
  <si>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</si>
  <si>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</si>
  <si>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</si>
  <si>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</si>
  <si>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</si>
  <si>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</si>
  <si>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</si>
  <si>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</si>
  <si>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</si>
  <si>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</si>
  <si>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</si>
  <si>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</si>
  <si>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</si>
  <si>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</si>
  <si>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</si>
  <si>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</si>
  <si>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</si>
  <si>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</si>
  <si>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</si>
  <si>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</si>
  <si>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</si>
  <si>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</si>
  <si>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</si>
  <si>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</si>
  <si>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</si>
  <si>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</si>
  <si>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</si>
  <si>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</si>
  <si>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</si>
  <si>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</si>
  <si>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</si>
  <si>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</si>
  <si>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</si>
  <si>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</si>
  <si>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</si>
  <si>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</si>
  <si>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</si>
  <si>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</si>
  <si>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</si>
  <si>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</si>
  <si>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</si>
  <si>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</si>
  <si>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</si>
  <si>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</si>
  <si>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</si>
  <si>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</si>
  <si>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</si>
  <si>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</si>
  <si>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</si>
  <si>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</si>
  <si>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</si>
  <si>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</si>
  <si>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</si>
  <si>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</si>
  <si>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</si>
  <si>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</si>
  <si>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</si>
  <si>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</si>
  <si>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</si>
  <si>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</si>
  <si>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</si>
  <si>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</si>
  <si>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</si>
  <si>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</si>
  <si>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</si>
  <si>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</si>
  <si>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</si>
  <si>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</si>
  <si>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</si>
  <si>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</si>
  <si>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</si>
  <si>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</si>
  <si>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</si>
  <si>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</si>
  <si>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</si>
  <si>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</si>
  <si>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</si>
  <si>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</si>
  <si>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</si>
  <si>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</si>
  <si>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</si>
  <si>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</si>
  <si>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</si>
  <si>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</si>
  <si>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</si>
  <si>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</si>
  <si>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</si>
  <si>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</si>
  <si>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</si>
  <si>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</si>
  <si>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</si>
  <si>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</si>
  <si>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</si>
  <si>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</si>
  <si>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</si>
  <si>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</si>
  <si>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</si>
  <si>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</si>
  <si>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</si>
  <si>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</si>
  <si>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</si>
  <si>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</si>
  <si>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</si>
  <si>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</si>
  <si>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</si>
  <si>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</si>
  <si>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</si>
  <si>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</si>
  <si>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</si>
  <si>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</si>
  <si>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</si>
  <si>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</si>
  <si>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</si>
  <si>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</si>
  <si>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</si>
  <si>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</si>
  <si>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</si>
  <si>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</si>
  <si>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</si>
  <si>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</si>
  <si>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</si>
  <si>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</si>
  <si>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</si>
  <si>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</si>
  <si>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</si>
  <si>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</si>
  <si>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</si>
  <si>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</si>
  <si>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</si>
  <si>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</si>
  <si>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</si>
  <si>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</si>
  <si>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</si>
  <si>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</si>
  <si>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</si>
  <si>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</si>
  <si>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</si>
  <si>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</si>
  <si>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</si>
  <si>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</si>
  <si>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</si>
  <si>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</si>
  <si>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</si>
  <si>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</si>
  <si>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</si>
  <si>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</si>
  <si>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</si>
  <si>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</si>
  <si>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</si>
  <si>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</si>
  <si>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</si>
  <si>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</si>
  <si>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</si>
  <si>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</si>
  <si>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</si>
  <si>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</si>
  <si>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</si>
  <si>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</si>
  <si>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</si>
  <si>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</si>
  <si>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</si>
  <si>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</si>
  <si>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</si>
  <si>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</si>
  <si>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</si>
  <si>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</si>
  <si>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</si>
  <si>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</si>
  <si>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</si>
  <si>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</si>
  <si>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</si>
  <si>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</si>
  <si>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</si>
  <si>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</si>
  <si>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</si>
  <si>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</si>
  <si>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</si>
  <si>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</si>
  <si>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</si>
  <si>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</si>
  <si>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</si>
  <si>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</si>
  <si>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</si>
  <si>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</si>
  <si>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</si>
  <si>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</si>
  <si>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</si>
  <si>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</si>
  <si>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</si>
  <si>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</si>
  <si>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</si>
  <si>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</si>
  <si>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</si>
  <si>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</si>
  <si>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</si>
  <si>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</si>
  <si>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</si>
  <si>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</si>
  <si>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</si>
  <si>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</si>
  <si>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</si>
  <si>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</si>
  <si>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</si>
  <si>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</si>
  <si>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</si>
  <si>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</si>
  <si>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</si>
  <si>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</si>
  <si>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</si>
  <si>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</si>
  <si>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</si>
  <si>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</si>
  <si>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</si>
  <si>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</si>
  <si>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</si>
  <si>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</si>
  <si>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</si>
  <si>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</si>
  <si>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</si>
  <si>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</si>
  <si>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</si>
  <si>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</si>
  <si>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</si>
  <si>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</si>
  <si>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</si>
  <si>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</si>
  <si>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</si>
  <si>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</si>
  <si>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</si>
  <si>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</si>
  <si>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</si>
  <si>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</si>
  <si>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</si>
  <si>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</si>
  <si>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</si>
  <si>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</si>
  <si>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</si>
  <si>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</si>
  <si>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</si>
  <si>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</si>
  <si>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</si>
  <si>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</si>
  <si>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</si>
  <si>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</si>
  <si>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</si>
  <si>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</si>
  <si>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</si>
  <si>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</si>
  <si>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</si>
  <si>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</si>
  <si>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</si>
  <si>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</si>
  <si>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</si>
  <si>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</si>
  <si>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</si>
  <si>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</si>
  <si>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</si>
  <si>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</si>
  <si>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</si>
  <si>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</si>
  <si>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</si>
  <si>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</si>
  <si>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</si>
  <si>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</si>
  <si>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</si>
  <si>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</si>
  <si>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</si>
  <si>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</si>
  <si>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</si>
  <si>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</si>
  <si>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</si>
  <si>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</si>
  <si>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</si>
  <si>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</si>
  <si>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</si>
  <si>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</si>
  <si>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</si>
  <si>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</si>
  <si>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</si>
  <si>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</si>
  <si>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</si>
  <si>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</si>
  <si>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</si>
  <si>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</si>
  <si>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</si>
  <si>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</si>
  <si>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</si>
  <si>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</si>
  <si>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</si>
  <si>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</si>
  <si>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</si>
  <si>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</si>
  <si>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</si>
  <si>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</si>
  <si>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</si>
  <si>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</si>
  <si>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</si>
  <si>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</si>
  <si>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</si>
  <si>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</si>
  <si>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</si>
  <si>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</si>
  <si>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</si>
  <si>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</si>
  <si>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</si>
  <si>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</si>
  <si>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</si>
  <si>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</si>
  <si>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</si>
  <si>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</si>
  <si>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</si>
  <si>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</si>
  <si>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</si>
  <si>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</si>
  <si>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</si>
  <si>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</si>
  <si>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</si>
  <si>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</si>
  <si>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</si>
  <si>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</si>
  <si>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</si>
  <si>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</si>
  <si>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</si>
  <si>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</si>
  <si>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</si>
  <si>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</si>
  <si>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</si>
  <si>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</si>
  <si>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</si>
  <si>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</si>
  <si>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</si>
  <si>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</si>
  <si>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</si>
  <si>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</si>
  <si>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</si>
  <si>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</si>
  <si>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</si>
  <si>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</si>
  <si>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</si>
  <si>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</si>
  <si>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</si>
  <si>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</si>
  <si>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</si>
  <si>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</si>
  <si>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</si>
  <si>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</si>
  <si>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</si>
  <si>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</si>
  <si>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</si>
  <si>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</si>
  <si>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</si>
  <si>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</si>
  <si>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</si>
  <si>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</si>
  <si>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</si>
  <si>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</si>
  <si>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</si>
  <si>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</si>
  <si>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</si>
  <si>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</si>
  <si>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</si>
  <si>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</si>
  <si>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</si>
  <si>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</si>
  <si>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</si>
  <si>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</si>
  <si>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</si>
  <si>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</si>
  <si>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</si>
  <si>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</si>
  <si>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</si>
  <si>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</si>
  <si>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</si>
  <si>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</si>
  <si>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</si>
  <si>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</si>
  <si>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</si>
  <si>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</si>
  <si>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</si>
  <si>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</si>
  <si>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</si>
  <si>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</si>
  <si>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</si>
  <si>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</si>
  <si>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</si>
  <si>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</si>
  <si>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</si>
  <si>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</si>
  <si>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</si>
  <si>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</si>
  <si>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</si>
  <si>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</si>
  <si>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</si>
  <si>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</si>
  <si>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</si>
  <si>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</si>
  <si>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</si>
  <si>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</si>
  <si>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</si>
  <si>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</si>
  <si>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</si>
  <si>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</si>
  <si>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</si>
  <si>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</si>
  <si>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</si>
  <si>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</si>
  <si>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</si>
  <si>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</si>
  <si>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</si>
  <si>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</si>
  <si>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</si>
  <si>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</si>
  <si>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</si>
  <si>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</si>
  <si>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</si>
  <si>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</si>
  <si>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</si>
  <si>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</si>
  <si>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</si>
  <si>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</si>
  <si>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</si>
  <si>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</si>
  <si>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</si>
  <si>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</si>
  <si>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</si>
  <si>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</si>
  <si>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</si>
  <si>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</si>
  <si>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</si>
  <si>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</si>
  <si>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</si>
  <si>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</si>
  <si>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</si>
  <si>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</si>
  <si>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</si>
  <si>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</si>
  <si>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</si>
  <si>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</si>
  <si>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</si>
  <si>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</si>
  <si>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</si>
  <si>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</si>
  <si>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</si>
  <si>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</si>
  <si>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</si>
  <si>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</si>
  <si>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</si>
  <si>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</si>
  <si>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</si>
  <si>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</si>
  <si>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</si>
  <si>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</si>
  <si>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</si>
  <si>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</si>
  <si>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</si>
  <si>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</si>
  <si>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</si>
  <si>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</si>
  <si>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</si>
  <si>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</si>
  <si>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</si>
  <si>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</si>
  <si>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</si>
  <si>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</si>
  <si>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</si>
  <si>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</si>
  <si>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</si>
  <si>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</si>
  <si>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</si>
  <si>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</si>
  <si>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</si>
  <si>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</si>
  <si>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</si>
  <si>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</si>
  <si>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</si>
  <si>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</si>
  <si>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</si>
  <si>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</si>
  <si>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</si>
  <si>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</si>
  <si>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</si>
  <si>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</si>
  <si>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</si>
  <si>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</si>
  <si>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</si>
  <si>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</si>
  <si>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</si>
  <si>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</si>
  <si>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</si>
  <si>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</si>
  <si>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</si>
  <si>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</si>
  <si>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</si>
  <si>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</si>
  <si>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</si>
  <si>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</si>
  <si>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</si>
  <si>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</si>
  <si>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</si>
  <si>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</si>
  <si>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</si>
  <si>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</si>
  <si>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</si>
  <si>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</si>
  <si>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</si>
  <si>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</si>
  <si>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</si>
  <si>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</si>
  <si>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</si>
  <si>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</si>
  <si>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</si>
  <si>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</si>
  <si>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</si>
  <si>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</si>
  <si>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</si>
  <si>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</si>
  <si>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</si>
  <si>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</si>
  <si>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</si>
  <si>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</si>
  <si>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</si>
  <si>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</si>
  <si>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</si>
  <si>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</si>
  <si>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</si>
  <si>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</si>
  <si>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</si>
  <si>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</si>
  <si>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</si>
  <si>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</si>
  <si>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</si>
  <si>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</si>
  <si>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</si>
  <si>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</si>
  <si>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</si>
  <si>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</si>
  <si>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</si>
  <si>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</si>
  <si>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</si>
  <si>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</si>
  <si>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</si>
  <si>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</si>
  <si>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</si>
  <si>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</si>
  <si>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</si>
  <si>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</si>
  <si>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</si>
  <si>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</si>
  <si>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</si>
  <si>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</si>
  <si>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</si>
  <si>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</si>
  <si>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</si>
  <si>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</si>
  <si>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</si>
  <si>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</si>
  <si>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</si>
  <si>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</si>
  <si>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</si>
  <si>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</si>
  <si>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</si>
  <si>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</si>
  <si>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</si>
  <si>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</si>
  <si>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</si>
  <si>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</si>
  <si>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</si>
  <si>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</si>
  <si>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</si>
  <si>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</si>
  <si>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</si>
  <si>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</si>
  <si>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</si>
  <si>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</si>
  <si>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</si>
  <si>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</si>
  <si>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</si>
  <si>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</si>
  <si>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</si>
  <si>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</si>
  <si>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</si>
  <si>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</si>
  <si>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</si>
  <si>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</si>
  <si>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</si>
  <si>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</si>
  <si>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</si>
  <si>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</si>
  <si>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</si>
  <si>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</si>
  <si>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</si>
  <si>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</si>
  <si>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</si>
  <si>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</si>
  <si>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</si>
  <si>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</si>
  <si>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</si>
  <si>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</si>
  <si>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</si>
  <si>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</si>
  <si>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</si>
  <si>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</si>
  <si>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</si>
  <si>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</si>
  <si>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</si>
  <si>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</si>
  <si>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</si>
  <si>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</si>
  <si>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</si>
  <si>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</si>
  <si>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</si>
  <si>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</si>
  <si>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</si>
  <si>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</si>
  <si>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</si>
  <si>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</si>
  <si>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</si>
  <si>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</si>
  <si>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</si>
  <si>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</si>
  <si>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</si>
  <si>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</si>
  <si>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</si>
  <si>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</si>
  <si>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</si>
  <si>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</si>
  <si>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</si>
  <si>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</si>
  <si>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</si>
  <si>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</si>
  <si>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</si>
  <si>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</si>
  <si>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</si>
  <si>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</si>
  <si>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</si>
  <si>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</si>
  <si>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</si>
  <si>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</si>
  <si>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</si>
  <si>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</si>
  <si>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</si>
  <si>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</si>
  <si>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</si>
  <si>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</si>
  <si>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</si>
  <si>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</si>
  <si>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</si>
  <si>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</si>
  <si>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</si>
  <si>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</si>
  <si>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</si>
  <si>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</si>
  <si>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</si>
  <si>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</si>
  <si>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</si>
  <si>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</si>
  <si>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</si>
  <si>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</si>
  <si>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</si>
  <si>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</si>
  <si>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</si>
  <si>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</si>
  <si>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</si>
  <si>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</si>
  <si>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</si>
  <si>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</si>
  <si>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</si>
  <si>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</si>
  <si>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</si>
  <si>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</si>
  <si>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</si>
  <si>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</si>
  <si>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</si>
  <si>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</si>
  <si>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</si>
  <si>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</si>
  <si>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</si>
  <si>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</si>
  <si>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</si>
  <si>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</si>
  <si>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</si>
  <si>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</si>
  <si>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</si>
  <si>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</si>
  <si>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</si>
  <si>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</si>
  <si>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</si>
  <si>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</si>
  <si>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</si>
  <si>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</si>
  <si>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</si>
  <si>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</si>
  <si>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</si>
  <si>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</si>
  <si>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</si>
  <si>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</si>
  <si>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</si>
  <si>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</si>
  <si>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</si>
  <si>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</si>
  <si>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</si>
  <si>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</si>
  <si>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</si>
  <si>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</si>
  <si>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</si>
  <si>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</si>
  <si>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</si>
  <si>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</si>
  <si>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</si>
  <si>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</si>
  <si>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</si>
  <si>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</si>
  <si>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</si>
  <si>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</si>
  <si>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</si>
  <si>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</si>
  <si>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</si>
  <si>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</si>
  <si>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</si>
  <si>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</si>
  <si>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</si>
  <si>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</si>
  <si>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</si>
  <si>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</si>
  <si>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</si>
  <si>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</si>
  <si>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</si>
  <si>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</si>
  <si>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</si>
  <si>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</si>
  <si>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</si>
  <si>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</si>
  <si>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</si>
  <si>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</si>
  <si>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</si>
  <si>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</si>
  <si>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</si>
  <si>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</si>
  <si>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</si>
  <si>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</si>
  <si>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</si>
  <si>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</si>
  <si>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</si>
  <si>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</si>
  <si>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</si>
  <si>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</si>
  <si>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</si>
  <si>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</si>
  <si>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</si>
  <si>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</si>
  <si>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</si>
  <si>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</si>
  <si>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</si>
  <si>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</si>
  <si>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</si>
  <si>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</si>
  <si>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</si>
  <si>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</si>
  <si>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</si>
  <si>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</si>
  <si>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</si>
  <si>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</si>
  <si>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</si>
  <si>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</si>
  <si>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</si>
  <si>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</si>
  <si>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</si>
  <si>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</si>
  <si>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</si>
  <si>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</si>
  <si>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</si>
  <si>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</si>
  <si>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</si>
  <si>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</si>
  <si>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</si>
  <si>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</si>
  <si>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</si>
  <si>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</si>
  <si>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</si>
  <si>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</si>
  <si>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</si>
  <si>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</si>
  <si>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</si>
  <si>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</si>
  <si>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</si>
  <si>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</si>
  <si>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</si>
  <si>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</si>
  <si>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</si>
  <si>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</si>
  <si>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</si>
  <si>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</si>
  <si>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</si>
  <si>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</si>
  <si>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</si>
  <si>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</si>
  <si>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</si>
  <si>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</si>
  <si>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</si>
  <si>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</si>
  <si>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</si>
  <si>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</si>
  <si>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</si>
  <si>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</si>
  <si>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</si>
  <si>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</si>
  <si>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</si>
  <si>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</si>
  <si>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</si>
  <si>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</si>
  <si>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</si>
  <si>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</si>
  <si>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</si>
  <si>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</si>
  <si>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</si>
  <si>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</si>
  <si>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</si>
  <si>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</si>
  <si>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</si>
  <si>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</si>
  <si>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</si>
  <si>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</si>
  <si>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</si>
  <si>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</si>
  <si>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</si>
  <si>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</si>
  <si>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</si>
  <si>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</si>
  <si>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</si>
  <si>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</si>
  <si>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</si>
  <si>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</si>
  <si>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</si>
  <si>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</si>
  <si>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</si>
  <si>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</si>
  <si>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</si>
  <si>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</si>
  <si>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</si>
  <si>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</si>
  <si>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</si>
  <si>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</si>
  <si>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</si>
  <si>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</si>
  <si>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</si>
  <si>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</si>
  <si>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</si>
  <si>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</si>
  <si>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</si>
  <si>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</si>
  <si>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</si>
  <si>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</si>
  <si>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</si>
  <si>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</si>
  <si>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</si>
  <si>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</si>
  <si>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</si>
  <si>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</si>
  <si>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</si>
  <si>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</si>
  <si>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</si>
  <si>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</si>
  <si>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</si>
  <si>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</si>
  <si>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</si>
  <si>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</si>
  <si>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</si>
  <si>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</si>
  <si>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</si>
  <si>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</si>
  <si>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</si>
  <si>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</si>
  <si>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</si>
  <si>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</si>
  <si>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</si>
  <si>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</si>
  <si>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</si>
  <si>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</si>
  <si>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</si>
  <si>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</si>
  <si>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</si>
  <si>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</si>
  <si>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</si>
  <si>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</si>
  <si>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</si>
  <si>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</si>
  <si>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</si>
  <si>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</si>
  <si>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</si>
  <si>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</si>
  <si>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</si>
  <si>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</si>
  <si>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</si>
  <si>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</si>
  <si>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</si>
  <si>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</si>
  <si>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</si>
  <si>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</si>
  <si>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</si>
  <si>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</si>
  <si>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</si>
  <si>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</si>
  <si>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</si>
  <si>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</si>
  <si>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</si>
  <si>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</si>
  <si>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</si>
  <si>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</si>
  <si>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</si>
  <si>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</si>
  <si>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</si>
  <si>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</si>
  <si>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</si>
  <si>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</si>
  <si>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</si>
  <si>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</si>
  <si>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</si>
  <si>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</si>
  <si>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</si>
  <si>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</si>
  <si>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</si>
  <si>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</si>
  <si>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</si>
  <si>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</si>
  <si>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</si>
  <si>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</si>
  <si>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</si>
  <si>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</si>
  <si>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</si>
  <si>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</si>
  <si>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</si>
  <si>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</si>
  <si>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</si>
  <si>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</si>
  <si>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</si>
  <si>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</si>
  <si>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</si>
  <si>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</si>
  <si>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</si>
  <si>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</si>
  <si>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</si>
  <si>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</si>
  <si>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</si>
  <si>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</si>
  <si>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</si>
  <si>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</si>
  <si>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</si>
  <si>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</si>
  <si>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</si>
  <si>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</si>
  <si>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</si>
  <si>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</si>
  <si>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</si>
  <si>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</si>
  <si>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</si>
  <si>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</si>
  <si>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</si>
  <si>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</si>
  <si>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</si>
  <si>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</si>
  <si>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</si>
  <si>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</si>
  <si>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</si>
  <si>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</si>
  <si>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</si>
  <si>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</si>
  <si>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</si>
  <si>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</si>
  <si>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</si>
  <si>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</si>
  <si>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</si>
  <si>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</si>
  <si>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</si>
  <si>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</si>
  <si>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</si>
  <si>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</si>
  <si>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</si>
  <si>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</si>
  <si>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</si>
  <si>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</si>
  <si>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</si>
  <si>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</si>
  <si>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</si>
  <si>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</si>
  <si>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</si>
  <si>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</si>
  <si>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</si>
  <si>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</si>
  <si>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</si>
  <si>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</si>
  <si>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</si>
  <si>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</si>
  <si>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</si>
  <si>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</si>
  <si>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</si>
  <si>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</si>
  <si>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</si>
  <si>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</si>
  <si>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</si>
  <si>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</si>
  <si>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</si>
  <si>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</si>
  <si>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</si>
  <si>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</si>
  <si>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</si>
  <si>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</si>
  <si>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</si>
  <si>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</si>
  <si>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</si>
  <si>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</si>
  <si>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</si>
  <si>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</si>
  <si>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</si>
  <si>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</si>
  <si>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</si>
  <si>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</si>
  <si>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</si>
  <si>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</si>
  <si>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</si>
  <si>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</si>
  <si>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</si>
  <si>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</si>
  <si>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</si>
  <si>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</si>
  <si>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</si>
  <si>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</si>
  <si>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</si>
  <si>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</si>
  <si>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</si>
  <si>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</si>
  <si>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</si>
  <si>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</si>
  <si>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</si>
  <si>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</si>
  <si>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</si>
  <si>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</si>
  <si>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</si>
  <si>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</si>
  <si>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</si>
  <si>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</si>
  <si>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</si>
  <si>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</si>
  <si>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</si>
  <si>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</si>
  <si>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</si>
  <si>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</si>
  <si>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</si>
  <si>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</si>
  <si>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</si>
  <si>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</si>
  <si>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</si>
  <si>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</si>
  <si>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</si>
  <si>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</si>
  <si>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</si>
  <si>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</si>
  <si>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</si>
  <si>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</si>
  <si>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</si>
  <si>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</si>
  <si>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</si>
  <si>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</si>
  <si>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</si>
  <si>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</si>
  <si>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</si>
  <si>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</si>
  <si>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</si>
  <si>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</si>
  <si>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</si>
  <si>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</si>
  <si>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</si>
  <si>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</si>
  <si>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</si>
  <si>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</si>
  <si>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</si>
  <si>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</si>
  <si>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</si>
  <si>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</si>
  <si>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</si>
  <si>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</si>
  <si>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</si>
  <si>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</si>
  <si>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</si>
  <si>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</si>
  <si>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</si>
  <si>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</si>
  <si>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</si>
  <si>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</si>
  <si>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</si>
  <si>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</si>
  <si>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</si>
  <si>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</si>
  <si>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</si>
  <si>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</si>
  <si>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</si>
  <si>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</si>
  <si>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</si>
  <si>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</si>
  <si>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</si>
  <si>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</si>
  <si>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</si>
  <si>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</si>
  <si>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</si>
  <si>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</si>
  <si>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</si>
  <si>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</si>
  <si>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</si>
  <si>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</si>
  <si>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</si>
  <si>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</si>
  <si>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</si>
  <si>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</si>
  <si>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</si>
  <si>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</si>
  <si>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</si>
  <si>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</si>
  <si>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</si>
  <si>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</si>
  <si>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</si>
  <si>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</si>
  <si>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</si>
  <si>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</si>
  <si>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</si>
  <si>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</si>
  <si>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</si>
  <si>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</si>
  <si>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</si>
  <si>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</si>
  <si>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</si>
  <si>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</si>
  <si>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</si>
  <si>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</si>
  <si>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</si>
  <si>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</si>
  <si>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</si>
  <si>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</si>
  <si>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</si>
  <si>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</si>
  <si>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</si>
  <si>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</si>
  <si>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</si>
  <si>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</si>
  <si>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</si>
  <si>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</si>
  <si>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</si>
  <si>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</si>
  <si>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</si>
  <si>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</si>
  <si>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</si>
  <si>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</si>
  <si>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</si>
  <si>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</si>
  <si>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</si>
  <si>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</si>
  <si>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</si>
  <si>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</si>
  <si>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</si>
  <si>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</si>
  <si>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</si>
  <si>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</si>
  <si>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</si>
  <si>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</si>
  <si>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</si>
  <si>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</si>
  <si>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</si>
  <si>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</si>
  <si>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</si>
  <si>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</si>
  <si>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</si>
  <si>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</si>
  <si>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</si>
  <si>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</si>
  <si>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</si>
  <si>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</si>
  <si>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</si>
  <si>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</si>
  <si>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</si>
  <si>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</si>
  <si>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</si>
  <si>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</si>
  <si>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</si>
  <si>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</si>
  <si>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</si>
  <si>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</si>
  <si>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</si>
  <si>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</si>
  <si>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</si>
  <si>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</si>
  <si>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</si>
  <si>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</si>
  <si>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</si>
  <si>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</si>
  <si>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</si>
  <si>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</si>
  <si>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</si>
  <si>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</si>
  <si>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</si>
  <si>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</si>
  <si>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</si>
  <si>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</si>
  <si>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</si>
  <si>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</si>
  <si>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</si>
  <si>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</si>
  <si>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</si>
  <si>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</si>
  <si>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</si>
  <si>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</si>
  <si>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</si>
  <si>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</si>
  <si>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</si>
  <si>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</si>
  <si>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</si>
  <si>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</si>
  <si>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</si>
  <si>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</si>
  <si>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</si>
  <si>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</si>
  <si>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</si>
  <si>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</si>
  <si>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</si>
  <si>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</si>
  <si>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</si>
  <si>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</si>
  <si>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</si>
  <si>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</si>
  <si>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</si>
  <si>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</si>
  <si>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</si>
  <si>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</si>
  <si>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</si>
  <si>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</si>
  <si>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</si>
  <si>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</si>
  <si>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</si>
  <si>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</si>
  <si>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</si>
  <si>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</si>
  <si>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</si>
  <si>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</si>
  <si>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</si>
  <si>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</si>
  <si>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</si>
  <si>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</si>
  <si>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</si>
  <si>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</si>
  <si>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</si>
  <si>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</si>
  <si>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</si>
  <si>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</si>
  <si>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</si>
  <si>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</si>
  <si>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</si>
  <si>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</si>
  <si>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</si>
  <si>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</si>
  <si>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</si>
  <si>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</si>
  <si>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</si>
  <si>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</si>
  <si>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</si>
  <si>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</si>
  <si>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</si>
  <si>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</si>
  <si>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</si>
  <si>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</si>
  <si>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</si>
  <si>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</si>
  <si>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</si>
  <si>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</si>
  <si>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</si>
  <si>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</si>
  <si>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</si>
  <si>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</si>
  <si>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</si>
  <si>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</si>
  <si>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</si>
  <si>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</si>
  <si>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</si>
  <si>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</si>
  <si>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</si>
  <si>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</si>
  <si>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</si>
  <si>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</si>
  <si>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</si>
  <si>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</si>
  <si>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</si>
  <si>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</si>
  <si>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</si>
  <si>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</si>
  <si>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</si>
  <si>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</si>
  <si>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</si>
  <si>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</si>
  <si>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</si>
  <si>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</si>
  <si>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</si>
  <si>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</si>
  <si>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</si>
  <si>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</si>
  <si>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</si>
  <si>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</si>
  <si>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</si>
  <si>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</si>
  <si>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</si>
  <si>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</si>
  <si>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</si>
  <si>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</si>
  <si>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</si>
  <si>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</si>
  <si>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</si>
  <si>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</si>
  <si>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</si>
  <si>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</si>
  <si>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</si>
  <si>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</si>
  <si>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</si>
  <si>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</si>
  <si>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</si>
  <si>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</si>
  <si>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</si>
  <si>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</si>
  <si>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</si>
  <si>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</si>
  <si>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</si>
  <si>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</si>
  <si>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</si>
  <si>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</si>
  <si>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</si>
  <si>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</si>
  <si>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</si>
  <si>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</si>
  <si>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</si>
  <si>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</si>
  <si>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</si>
  <si>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</si>
  <si>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</si>
  <si>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</si>
  <si>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</si>
  <si>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</si>
  <si>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</si>
  <si>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</si>
  <si>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</si>
  <si>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</si>
  <si>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</si>
  <si>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</si>
  <si>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</si>
  <si>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</si>
  <si>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</si>
  <si>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</si>
  <si>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</si>
  <si>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</si>
  <si>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</si>
  <si>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</si>
  <si>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</si>
  <si>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</si>
  <si>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</si>
  <si>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</si>
  <si>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</si>
  <si>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</si>
  <si>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</si>
  <si>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</si>
  <si>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</si>
  <si>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</si>
  <si>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</si>
  <si>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</si>
  <si>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</si>
  <si>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</si>
  <si>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</si>
  <si>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</si>
  <si>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</si>
  <si>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</si>
  <si>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</si>
  <si>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</si>
  <si>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</si>
  <si>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</si>
  <si>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</si>
  <si>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</si>
  <si>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</si>
  <si>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</si>
  <si>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</si>
  <si>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</si>
  <si>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</si>
  <si>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</si>
  <si>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</si>
  <si>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</si>
  <si>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</si>
  <si>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</si>
  <si>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</si>
  <si>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</si>
  <si>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</si>
  <si>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</si>
  <si>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</si>
  <si>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</si>
  <si>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</si>
  <si>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</si>
  <si>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</si>
  <si>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</si>
  <si>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</si>
  <si>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</si>
  <si>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</si>
  <si>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</si>
  <si>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</si>
  <si>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</si>
  <si>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</si>
  <si>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</si>
  <si>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</si>
  <si>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</si>
  <si>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</si>
  <si>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</si>
  <si>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</si>
  <si>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</si>
  <si>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</si>
  <si>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</si>
  <si>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</si>
  <si>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</si>
  <si>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</si>
  <si>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</si>
  <si>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</si>
  <si>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</si>
  <si>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</si>
  <si>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</si>
  <si>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</si>
  <si>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</si>
  <si>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</si>
  <si>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</si>
  <si>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</si>
  <si>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</si>
  <si>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</si>
  <si>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</si>
  <si>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</si>
  <si>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</si>
  <si>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</si>
  <si>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</si>
  <si>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</si>
  <si>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</si>
  <si>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</si>
  <si>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</si>
  <si>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</si>
  <si>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</si>
  <si>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</si>
  <si>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</si>
  <si>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</si>
  <si>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</si>
  <si>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</si>
  <si>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</si>
  <si>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</si>
  <si>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</si>
  <si>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</si>
  <si>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</si>
  <si>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</si>
  <si>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</si>
  <si>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</si>
  <si>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</si>
  <si>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</si>
  <si>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</si>
  <si>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</si>
  <si>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</si>
  <si>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</si>
  <si>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</si>
  <si>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</si>
  <si>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</si>
  <si>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</si>
  <si>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</si>
  <si>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</si>
  <si>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</si>
  <si>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</si>
  <si>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</si>
  <si>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</si>
  <si>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</si>
  <si>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</si>
  <si>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</si>
  <si>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</si>
  <si>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</si>
  <si>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</si>
  <si>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</si>
  <si>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</si>
  <si>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</si>
  <si>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</si>
  <si>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</si>
  <si>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</si>
  <si>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</si>
  <si>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</si>
  <si>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</si>
  <si>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</si>
  <si>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</si>
  <si>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</si>
  <si>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</si>
  <si>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</si>
  <si>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</si>
  <si>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</si>
  <si>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</si>
  <si>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</si>
  <si>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</si>
  <si>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</si>
  <si>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</si>
  <si>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</si>
  <si>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</si>
  <si>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</si>
  <si>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</si>
  <si>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</si>
  <si>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</si>
  <si>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</si>
  <si>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</si>
  <si>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</si>
  <si>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</si>
  <si>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</si>
  <si>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</si>
  <si>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</si>
  <si>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</si>
  <si>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</si>
  <si>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</si>
  <si>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</si>
  <si>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</si>
  <si>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</si>
  <si>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</si>
  <si>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</si>
  <si>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</si>
  <si>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</si>
  <si>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</si>
  <si>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</si>
  <si>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</si>
  <si>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</si>
  <si>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</si>
  <si>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</si>
  <si>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</si>
  <si>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</si>
  <si>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</si>
  <si>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</si>
  <si>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</si>
  <si>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</si>
  <si>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</si>
  <si>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</si>
  <si>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</si>
  <si>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</si>
  <si>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</si>
  <si>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</si>
  <si>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</si>
  <si>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</si>
  <si>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</si>
  <si>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</si>
  <si>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</si>
  <si>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</si>
  <si>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</si>
  <si>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</si>
  <si>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</si>
  <si>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</si>
  <si>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</si>
  <si>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</si>
  <si>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</si>
  <si>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</si>
  <si>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</si>
  <si>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</si>
  <si>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</si>
  <si>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</si>
  <si>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</si>
  <si>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</si>
  <si>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</si>
  <si>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</si>
  <si>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</si>
  <si>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</si>
  <si>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</si>
  <si>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</si>
  <si>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</si>
  <si>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</si>
  <si>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</si>
  <si>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</si>
  <si>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</si>
  <si>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</si>
  <si>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</si>
  <si>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</si>
  <si>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</si>
  <si>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</si>
  <si>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</si>
  <si>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</si>
  <si>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</si>
  <si>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</si>
  <si>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</si>
  <si>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</si>
  <si>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</si>
  <si>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</si>
  <si>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</si>
  <si>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</si>
  <si>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</si>
  <si>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</si>
  <si>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</si>
  <si>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</si>
  <si>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</si>
  <si>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</si>
  <si>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</si>
  <si>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</si>
  <si>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</si>
  <si>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</si>
  <si>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</si>
  <si>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</si>
  <si>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</si>
  <si>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</si>
  <si>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</si>
  <si>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</si>
  <si>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</si>
  <si>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</si>
  <si>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</si>
  <si>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</si>
  <si>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</si>
  <si>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</si>
  <si>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</si>
  <si>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</si>
  <si>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</si>
  <si>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</si>
  <si>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</si>
  <si>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</si>
  <si>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</si>
  <si>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</si>
  <si>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</si>
  <si>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</si>
  <si>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</si>
  <si>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</si>
  <si>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</si>
  <si>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</si>
  <si>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</si>
  <si>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</si>
  <si>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</si>
  <si>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</si>
  <si>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</si>
  <si>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</si>
  <si>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</si>
  <si>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</si>
  <si>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</si>
  <si>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</si>
  <si>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</si>
  <si>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</si>
  <si>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</si>
  <si>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</si>
  <si>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</si>
  <si>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</si>
  <si>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</si>
  <si>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</si>
  <si>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</si>
  <si>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</si>
  <si>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</si>
  <si>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</si>
  <si>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</si>
  <si>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</si>
  <si>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</si>
  <si>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</si>
  <si>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</si>
  <si>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</si>
  <si>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</si>
  <si>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</si>
  <si>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</si>
  <si>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</si>
  <si>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</si>
  <si>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</si>
  <si>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</si>
  <si>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</si>
  <si>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</si>
  <si>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</si>
  <si>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</si>
  <si>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</si>
  <si>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</si>
  <si>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</si>
  <si>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</si>
  <si>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</si>
  <si>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</si>
  <si>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</si>
  <si>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</si>
  <si>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</si>
  <si>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</si>
  <si>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</si>
  <si>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</si>
  <si>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</si>
  <si>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</si>
  <si>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</si>
  <si>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</si>
  <si>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</si>
  <si>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</si>
  <si>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</si>
  <si>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</si>
  <si>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</si>
  <si>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</si>
  <si>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</si>
  <si>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</si>
  <si>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</si>
  <si>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</si>
  <si>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</si>
  <si>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</si>
  <si>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</si>
  <si>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</si>
  <si>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</si>
  <si>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</si>
  <si>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</si>
  <si>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</si>
  <si>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</si>
  <si>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</si>
  <si>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</si>
  <si>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</si>
  <si>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</si>
  <si>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</si>
  <si>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</si>
  <si>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</si>
  <si>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</si>
  <si>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</si>
  <si>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</si>
  <si>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</si>
  <si>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</si>
  <si>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</si>
  <si>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</si>
  <si>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</si>
  <si>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</si>
  <si>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</si>
  <si>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</si>
  <si>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</si>
  <si>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</si>
  <si>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</si>
  <si>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</si>
  <si>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</si>
  <si>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</si>
  <si>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</si>
  <si>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</si>
  <si>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</si>
  <si>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</si>
  <si>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</si>
  <si>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</si>
  <si>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</si>
  <si>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</si>
  <si>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</si>
  <si>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</si>
  <si>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</si>
  <si>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</si>
  <si>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</si>
  <si>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</si>
  <si>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</si>
  <si>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</si>
  <si>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</si>
  <si>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</si>
  <si>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</si>
  <si>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</si>
  <si>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</si>
  <si>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</si>
  <si>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</si>
  <si>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</si>
  <si>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</si>
  <si>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</si>
  <si>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</si>
  <si>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</si>
  <si>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</si>
  <si>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</si>
  <si>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</si>
  <si>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</si>
  <si>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</si>
  <si>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</si>
  <si>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</si>
  <si>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</si>
  <si>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</si>
  <si>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</si>
  <si>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</si>
  <si>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</si>
  <si>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</si>
  <si>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</si>
  <si>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</si>
  <si>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</si>
  <si>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</si>
  <si>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</si>
  <si>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</si>
  <si>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</si>
  <si>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</si>
  <si>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</si>
  <si>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</si>
  <si>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</si>
  <si>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</si>
  <si>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</si>
  <si>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</si>
  <si>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</si>
  <si>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</si>
  <si>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</si>
  <si>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</si>
  <si>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</si>
  <si>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</si>
  <si>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</si>
  <si>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</si>
  <si>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</si>
  <si>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</si>
  <si>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</si>
  <si>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</si>
  <si>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</si>
  <si>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</si>
  <si>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</si>
  <si>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</si>
  <si>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</si>
  <si>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</si>
  <si>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</si>
  <si>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</si>
  <si>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</si>
  <si>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</si>
  <si>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</si>
  <si>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</si>
  <si>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</si>
  <si>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</si>
  <si>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</si>
  <si>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</si>
  <si>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</si>
  <si>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</si>
  <si>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</si>
  <si>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</si>
  <si>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</si>
  <si>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</si>
  <si>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</si>
  <si>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</si>
  <si>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</si>
  <si>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</si>
  <si>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</si>
  <si>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</si>
  <si>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</si>
  <si>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</si>
  <si>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</si>
  <si>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</si>
  <si>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</si>
  <si>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</si>
  <si>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</si>
  <si>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</si>
  <si>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</si>
  <si>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</si>
  <si>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</si>
  <si>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</si>
  <si>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</si>
  <si>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</si>
  <si>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</si>
  <si>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</si>
  <si>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</si>
  <si>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</si>
  <si>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</si>
  <si>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</si>
  <si>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</si>
  <si>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</si>
  <si>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</si>
  <si>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</si>
  <si>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</si>
  <si>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</si>
  <si>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</si>
  <si>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</si>
  <si>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</si>
  <si>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</si>
  <si>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</si>
  <si>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</si>
  <si>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</si>
  <si>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</si>
  <si>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</si>
  <si>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</si>
  <si>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</si>
  <si>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</si>
  <si>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</si>
  <si>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</si>
  <si>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</si>
  <si>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</si>
  <si>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</si>
  <si>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</si>
  <si>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</si>
  <si>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</si>
  <si>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</si>
  <si>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</si>
  <si>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</si>
  <si>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</si>
  <si>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</si>
  <si>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</si>
  <si>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</si>
  <si>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</si>
  <si>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</si>
  <si>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</si>
  <si>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</si>
  <si>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</si>
  <si>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</si>
  <si>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</si>
  <si>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</si>
  <si>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</si>
  <si>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</si>
  <si>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</si>
  <si>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</si>
  <si>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</si>
  <si>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</si>
  <si>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</si>
  <si>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</si>
  <si>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</si>
  <si>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</si>
  <si>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</si>
  <si>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</si>
  <si>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</si>
  <si>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</si>
  <si>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</si>
  <si>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</si>
  <si>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</si>
  <si>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</si>
  <si>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</si>
  <si>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</si>
  <si>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</si>
  <si>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</si>
  <si>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</si>
  <si>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</si>
  <si>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</si>
  <si>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</si>
  <si>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</si>
  <si>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</si>
  <si>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</si>
  <si>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</si>
  <si>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</si>
  <si>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</si>
  <si>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</si>
  <si>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</si>
  <si>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</si>
  <si>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</si>
  <si>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</si>
  <si>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</si>
  <si>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</si>
  <si>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</si>
  <si>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</si>
  <si>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</si>
  <si>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</si>
  <si>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</si>
  <si>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</si>
  <si>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</si>
  <si>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</si>
  <si>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</si>
  <si>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</si>
  <si>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</si>
  <si>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</si>
  <si>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</si>
  <si>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</si>
  <si>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</si>
  <si>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</si>
  <si>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</si>
  <si>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</si>
  <si>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</si>
  <si>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</si>
  <si>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</si>
  <si>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</si>
  <si>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</si>
  <si>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</si>
  <si>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</si>
  <si>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</si>
  <si>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</si>
  <si>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</si>
  <si>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</si>
  <si>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</si>
  <si>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</si>
  <si>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</si>
  <si>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</si>
  <si>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</si>
  <si>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</si>
  <si>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</si>
  <si>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</si>
  <si>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</si>
  <si>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</si>
  <si>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</si>
  <si>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</si>
  <si>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</si>
  <si>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</si>
  <si>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</si>
  <si>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</si>
  <si>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</si>
  <si>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</si>
  <si>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</si>
  <si>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</si>
  <si>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</si>
  <si>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</si>
  <si>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</si>
  <si>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</si>
  <si>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</si>
  <si>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</si>
  <si>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</si>
  <si>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</si>
  <si>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</si>
  <si>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</si>
  <si>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</si>
  <si>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</si>
  <si>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</si>
  <si>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</si>
  <si>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</si>
  <si>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</si>
  <si>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</si>
  <si>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</si>
  <si>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</si>
  <si>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</si>
  <si>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</si>
  <si>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</si>
  <si>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</si>
  <si>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</si>
  <si>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</si>
  <si>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</si>
  <si>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</si>
  <si>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</si>
  <si>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</si>
  <si>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</si>
  <si>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</si>
  <si>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</si>
  <si>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</si>
  <si>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</si>
  <si>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</si>
  <si>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</si>
  <si>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</si>
  <si>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</si>
  <si>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</si>
  <si>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</si>
  <si>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</si>
  <si>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</si>
  <si>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</si>
  <si>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</si>
  <si>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</si>
  <si>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</si>
  <si>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</si>
  <si>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</si>
  <si>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</si>
  <si>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</si>
  <si>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</si>
  <si>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</si>
  <si>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</si>
  <si>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</si>
  <si>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</si>
  <si>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</si>
  <si>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</si>
  <si>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</si>
  <si>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</si>
  <si>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</si>
  <si>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</si>
  <si>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</si>
  <si>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</si>
  <si>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</si>
  <si>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</si>
  <si>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</si>
  <si>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</si>
  <si>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</si>
  <si>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</si>
  <si>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</si>
  <si>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</si>
  <si>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</si>
  <si>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</si>
  <si>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</si>
  <si>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</si>
  <si>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</si>
  <si>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</si>
  <si>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</si>
  <si>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</si>
  <si>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</si>
  <si>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</si>
  <si>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</si>
  <si>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</si>
  <si>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</si>
  <si>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</si>
  <si>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</si>
  <si>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</si>
  <si>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</si>
  <si>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</si>
  <si>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</si>
  <si>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</si>
  <si>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</si>
  <si>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</si>
  <si>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</si>
  <si>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</si>
  <si>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</si>
  <si>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</si>
  <si>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</si>
  <si>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</si>
  <si>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</si>
  <si>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</si>
  <si>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</si>
  <si>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</si>
  <si>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</si>
  <si>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</si>
  <si>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</si>
  <si>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</si>
  <si>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</si>
  <si>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</si>
  <si>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</si>
  <si>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</si>
  <si>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</si>
  <si>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</si>
  <si>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</si>
  <si>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</si>
  <si>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</si>
  <si>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</si>
  <si>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</si>
  <si>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</si>
  <si>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</si>
  <si>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</si>
  <si>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</si>
  <si>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</si>
  <si>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</si>
  <si>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</si>
  <si>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</si>
  <si>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</si>
  <si>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</si>
  <si>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</si>
  <si>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</si>
  <si>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</si>
  <si>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</si>
  <si>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</si>
  <si>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</si>
  <si>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</si>
  <si>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</si>
  <si>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</si>
  <si>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</si>
  <si>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</si>
  <si>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</si>
  <si>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</si>
  <si>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</si>
  <si>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</si>
  <si>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</si>
  <si>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</si>
  <si>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</si>
  <si>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</si>
  <si>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</si>
  <si>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</si>
  <si>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</si>
  <si>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</si>
  <si>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</si>
  <si>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</si>
  <si>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</si>
  <si>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</si>
  <si>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</si>
  <si>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</si>
  <si>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</si>
  <si>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</si>
  <si>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</si>
  <si>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</si>
  <si>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</si>
  <si>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</si>
  <si>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</si>
  <si>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</si>
  <si>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</si>
  <si>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</si>
  <si>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</si>
  <si>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</si>
  <si>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</si>
  <si>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</si>
  <si>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</si>
  <si>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</si>
  <si>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</si>
  <si>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</si>
  <si>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</si>
  <si>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</si>
  <si>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</si>
  <si>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</si>
  <si>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</si>
  <si>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</si>
  <si>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</si>
  <si>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</si>
  <si>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</si>
  <si>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</si>
  <si>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</si>
  <si>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</si>
  <si>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</si>
  <si>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</si>
  <si>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</si>
  <si>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</si>
  <si>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</si>
  <si>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</si>
  <si>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</si>
  <si>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</si>
  <si>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</si>
  <si>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</si>
  <si>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</si>
  <si>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</si>
  <si>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</si>
  <si>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</si>
  <si>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</si>
  <si>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</si>
  <si>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</si>
  <si>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</si>
  <si>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</si>
  <si>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</si>
  <si>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</si>
  <si>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</si>
  <si>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</si>
  <si>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</si>
  <si>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</si>
  <si>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</si>
  <si>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</si>
  <si>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</si>
  <si>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</si>
  <si>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</si>
  <si>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</si>
  <si>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</si>
  <si>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</si>
  <si>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</si>
  <si>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</si>
  <si>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</si>
  <si>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</si>
  <si>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</si>
  <si>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</si>
  <si>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</si>
  <si>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</si>
  <si>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</si>
  <si>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</si>
  <si>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</si>
  <si>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</si>
  <si>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</si>
  <si>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</si>
  <si>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</si>
  <si>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</si>
  <si>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</si>
  <si>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</si>
  <si>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</si>
  <si>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</si>
  <si>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</si>
  <si>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</si>
  <si>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</si>
  <si>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</si>
  <si>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</si>
  <si>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</si>
  <si>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</si>
  <si>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</si>
  <si>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</si>
  <si>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</si>
  <si>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</si>
  <si>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</si>
  <si>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</si>
  <si>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</si>
  <si>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</si>
  <si>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</si>
  <si>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</si>
  <si>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</si>
  <si>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</si>
  <si>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</si>
  <si>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</si>
  <si>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</si>
  <si>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</si>
  <si>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</si>
  <si>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</si>
  <si>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</si>
  <si>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</si>
  <si>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</si>
  <si>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</si>
  <si>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</si>
  <si>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</si>
  <si>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</si>
  <si>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</si>
  <si>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</si>
  <si>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</si>
  <si>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</si>
  <si>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</si>
  <si>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</si>
  <si>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</si>
  <si>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</si>
  <si>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</si>
  <si>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</si>
  <si>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</si>
  <si>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</si>
  <si>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</si>
  <si>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</si>
  <si>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</si>
  <si>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</si>
  <si>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</si>
  <si>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</si>
  <si>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</si>
  <si>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</si>
  <si>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</si>
  <si>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</si>
  <si>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</si>
  <si>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</si>
  <si>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</si>
  <si>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</si>
  <si>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</si>
  <si>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</si>
  <si>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</si>
  <si>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</si>
  <si>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</si>
  <si>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</si>
  <si>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</si>
  <si>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</si>
  <si>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</si>
  <si>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</si>
  <si>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</si>
  <si>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</si>
  <si>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</si>
  <si>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</si>
  <si>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</si>
  <si>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</si>
  <si>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</si>
  <si>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</si>
  <si>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</si>
  <si>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</si>
  <si>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</si>
  <si>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</si>
  <si>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</si>
  <si>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</si>
  <si>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</si>
  <si>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</si>
  <si>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</si>
  <si>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</si>
  <si>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</si>
  <si>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</si>
  <si>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</si>
  <si>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</si>
  <si>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</si>
  <si>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</si>
  <si>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</si>
  <si>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</si>
  <si>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</si>
  <si>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</si>
  <si>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</si>
  <si>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</si>
  <si>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</si>
  <si>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</si>
  <si>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</si>
  <si>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</si>
  <si>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</si>
  <si>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</si>
  <si>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</si>
  <si>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</si>
  <si>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</si>
  <si>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</si>
  <si>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</si>
  <si>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</si>
  <si>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</si>
  <si>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</si>
  <si>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</si>
  <si>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</si>
  <si>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</si>
  <si>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</si>
  <si>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</si>
  <si>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</si>
  <si>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</si>
  <si>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</si>
  <si>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</si>
  <si>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</si>
  <si>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</si>
  <si>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</si>
  <si>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</si>
  <si>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</si>
  <si>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</si>
  <si>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</si>
  <si>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</si>
  <si>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</si>
  <si>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</si>
  <si>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</si>
  <si>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</si>
  <si>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</si>
  <si>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</si>
  <si>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</si>
  <si>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</si>
  <si>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</si>
  <si>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</si>
  <si>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</si>
  <si>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</si>
  <si>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</si>
  <si>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</si>
  <si>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</si>
  <si>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</si>
  <si>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</si>
  <si>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</si>
  <si>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</si>
  <si>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</si>
  <si>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</si>
  <si>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</si>
  <si>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</si>
  <si>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</si>
  <si>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</si>
  <si>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</si>
  <si>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</si>
  <si>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</si>
  <si>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</si>
  <si>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</si>
  <si>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</si>
  <si>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</si>
  <si>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</si>
  <si>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</si>
  <si>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</si>
  <si>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</si>
  <si>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</si>
  <si>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</si>
  <si>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</si>
  <si>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</si>
  <si>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</si>
  <si>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</si>
  <si>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</si>
  <si>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</si>
  <si>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</si>
  <si>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</si>
  <si>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</si>
  <si>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</si>
  <si>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</si>
  <si>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</si>
  <si>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</si>
  <si>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</si>
  <si>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</si>
  <si>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</si>
  <si>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</si>
  <si>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</si>
  <si>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</si>
  <si>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</si>
  <si>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</si>
  <si>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</si>
  <si>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</si>
  <si>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</si>
  <si>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</si>
  <si>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</si>
  <si>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</si>
  <si>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</si>
  <si>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</si>
  <si>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</si>
  <si>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</si>
  <si>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</si>
  <si>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</si>
  <si>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</si>
  <si>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</si>
  <si>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</si>
  <si>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</si>
  <si>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</si>
  <si>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</si>
  <si>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</si>
  <si>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</si>
  <si>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</si>
  <si>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</si>
  <si>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</si>
  <si>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</si>
  <si>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</si>
  <si>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</si>
  <si>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</si>
  <si>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</si>
  <si>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</si>
  <si>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</si>
  <si>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</si>
  <si>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</si>
  <si>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</si>
  <si>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</si>
  <si>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</si>
  <si>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</si>
  <si>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</si>
  <si>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</si>
  <si>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</si>
  <si>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</si>
  <si>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</si>
  <si>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</si>
  <si>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</si>
  <si>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</si>
  <si>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</si>
  <si>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</si>
  <si>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</si>
  <si>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</si>
  <si>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</si>
  <si>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</si>
  <si>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</si>
  <si>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</si>
  <si>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</si>
  <si>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</si>
  <si>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</si>
  <si>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</si>
  <si>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</si>
  <si>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</si>
  <si>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</si>
  <si>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</si>
  <si>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</si>
  <si>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</si>
  <si>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</si>
  <si>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</si>
  <si>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</si>
  <si>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</si>
  <si>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</si>
  <si>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</si>
  <si>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</si>
  <si>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</si>
  <si>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</si>
  <si>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</si>
  <si>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</si>
  <si>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</si>
  <si>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</si>
  <si>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</si>
  <si>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</si>
  <si>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</si>
  <si>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</si>
  <si>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</si>
  <si>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</si>
  <si>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</si>
  <si>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</si>
  <si>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</si>
  <si>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</si>
  <si>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</si>
  <si>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</si>
  <si>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</si>
  <si>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</si>
  <si>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</si>
  <si>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</si>
  <si>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</si>
  <si>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</si>
  <si>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</si>
  <si>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</si>
  <si>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</si>
  <si>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</si>
  <si>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</si>
  <si>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</si>
  <si>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</si>
  <si>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</si>
  <si>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</si>
  <si>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</si>
  <si>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</si>
  <si>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</si>
  <si>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</si>
  <si>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</si>
  <si>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</si>
  <si>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</si>
  <si>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</si>
  <si>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</si>
  <si>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</si>
  <si>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</si>
  <si>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</si>
  <si>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</si>
  <si>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</si>
  <si>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</si>
  <si>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</si>
  <si>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</si>
  <si>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</si>
  <si>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</si>
  <si>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</si>
  <si>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</si>
  <si>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</si>
  <si>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</si>
  <si>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</si>
  <si>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</si>
  <si>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</si>
  <si>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</si>
  <si>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</si>
  <si>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</si>
  <si>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</si>
  <si>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</si>
  <si>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</si>
  <si>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</si>
  <si>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</si>
  <si>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</si>
  <si>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</si>
  <si>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</si>
  <si>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</si>
  <si>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</si>
  <si>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</si>
  <si>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</si>
  <si>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</si>
  <si>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</si>
  <si>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</si>
  <si>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</si>
  <si>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</si>
  <si>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</si>
  <si>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</si>
  <si>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</si>
  <si>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</si>
  <si>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</si>
  <si>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</si>
  <si>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</si>
  <si>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</si>
  <si>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</si>
  <si>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</si>
  <si>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</si>
  <si>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</si>
  <si>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</si>
  <si>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</si>
  <si>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</si>
  <si>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</si>
  <si>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</si>
  <si>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</si>
  <si>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</si>
  <si>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</si>
  <si>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</si>
  <si>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</si>
  <si>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</si>
  <si>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</si>
  <si>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</si>
  <si>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</si>
  <si>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</si>
  <si>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</si>
  <si>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</si>
  <si>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</si>
  <si>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</si>
  <si>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</si>
  <si>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</si>
  <si>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</si>
  <si>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</si>
  <si>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</si>
  <si>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</si>
  <si>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</si>
  <si>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</si>
  <si>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</si>
  <si>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</si>
  <si>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</si>
  <si>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</si>
  <si>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</si>
  <si>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</si>
  <si>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</si>
  <si>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</si>
  <si>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</si>
  <si>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</si>
  <si>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</si>
  <si>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</si>
  <si>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</si>
  <si>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</si>
  <si>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</si>
  <si>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</si>
  <si>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</si>
  <si>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</si>
  <si>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</si>
  <si>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</si>
  <si>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</si>
  <si>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</si>
  <si>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</si>
  <si>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</si>
  <si>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</si>
  <si>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</si>
  <si>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</si>
  <si>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</si>
  <si>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</si>
  <si>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</si>
  <si>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</si>
  <si>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</si>
  <si>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</si>
  <si>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</si>
  <si>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</si>
  <si>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</si>
  <si>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</si>
  <si>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</si>
  <si>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</si>
  <si>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</si>
  <si>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</si>
  <si>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</si>
  <si>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</si>
  <si>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</si>
  <si>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</si>
  <si>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</si>
  <si>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</si>
  <si>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</si>
  <si>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</si>
  <si>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</si>
  <si>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</si>
  <si>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</si>
  <si>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</si>
  <si>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</si>
  <si>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</si>
  <si>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</si>
  <si>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</si>
  <si>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</si>
  <si>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</si>
  <si>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</si>
  <si>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</si>
  <si>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</si>
  <si>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</si>
  <si>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</si>
  <si>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</si>
  <si>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</si>
  <si>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</si>
  <si>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</si>
  <si>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</si>
  <si>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</si>
  <si>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</si>
  <si>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</si>
  <si>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</si>
  <si>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</si>
  <si>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</si>
  <si>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</si>
  <si>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</si>
  <si>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</si>
  <si>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</si>
  <si>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</si>
  <si>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</si>
  <si>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</si>
  <si>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</si>
  <si>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</si>
  <si>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</si>
  <si>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</si>
  <si>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</si>
  <si>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</si>
  <si>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</si>
  <si>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</si>
  <si>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</si>
  <si>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</si>
  <si>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</si>
  <si>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</si>
  <si>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</si>
  <si>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</si>
  <si>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</si>
  <si>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</si>
  <si>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</si>
  <si>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</si>
  <si>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</si>
  <si>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</si>
  <si>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</si>
  <si>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</si>
  <si>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</si>
  <si>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</si>
  <si>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</si>
  <si>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</si>
  <si>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</si>
  <si>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</si>
  <si>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</si>
  <si>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</si>
  <si>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</si>
  <si>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</si>
  <si>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</si>
  <si>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</si>
  <si>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</si>
  <si>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</si>
  <si>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</si>
  <si>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</si>
  <si>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</si>
  <si>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</si>
  <si>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</si>
  <si>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</si>
  <si>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</si>
  <si>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</si>
  <si>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</si>
  <si>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</si>
  <si>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</si>
  <si>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</si>
  <si>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</si>
  <si>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</si>
  <si>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</si>
  <si>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</si>
  <si>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</si>
  <si>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</si>
  <si>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</si>
  <si>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</si>
  <si>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</si>
  <si>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</si>
  <si>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</si>
  <si>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</si>
  <si>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</si>
  <si>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</si>
  <si>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</si>
  <si>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</si>
  <si>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</si>
  <si>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</si>
  <si>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</si>
  <si>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</si>
  <si>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</si>
  <si>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</si>
  <si>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</si>
  <si>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</si>
  <si>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</si>
  <si>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</si>
  <si>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</si>
  <si>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</si>
  <si>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</si>
  <si>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</si>
  <si>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</si>
  <si>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</si>
  <si>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</si>
  <si>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</si>
  <si>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</si>
  <si>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</si>
  <si>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</si>
  <si>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</si>
  <si>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</si>
  <si>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</si>
  <si>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</si>
  <si>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</si>
  <si>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</si>
  <si>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</si>
  <si>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</si>
  <si>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</si>
  <si>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</si>
  <si>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</si>
  <si>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</si>
  <si>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</si>
  <si>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</si>
  <si>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</si>
  <si>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</si>
  <si>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</si>
  <si>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</si>
  <si>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</si>
  <si>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</si>
  <si>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</si>
  <si>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</si>
  <si>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</si>
  <si>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</si>
  <si>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</si>
  <si>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</si>
  <si>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</si>
  <si>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</si>
  <si>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</si>
  <si>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</si>
  <si>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</si>
  <si>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</si>
  <si>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</si>
  <si>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</si>
  <si>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</si>
  <si>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</si>
  <si>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</si>
  <si>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</si>
  <si>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</si>
  <si>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</si>
  <si>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</si>
  <si>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</si>
  <si>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</si>
  <si>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</si>
  <si>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</si>
  <si>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</si>
  <si>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</si>
  <si>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</si>
  <si>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</si>
  <si>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</si>
  <si>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</si>
  <si>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</si>
  <si>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</si>
  <si>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</si>
  <si>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</si>
  <si>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</si>
  <si>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</si>
  <si>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</si>
  <si>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</si>
  <si>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</si>
  <si>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</si>
  <si>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</si>
  <si>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</si>
  <si>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</si>
  <si>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</si>
  <si>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</si>
  <si>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</si>
  <si>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</si>
  <si>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</si>
  <si>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</si>
  <si>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</si>
  <si>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</si>
  <si>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</si>
  <si>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</si>
  <si>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</si>
  <si>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</si>
  <si>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</si>
  <si>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</si>
  <si>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</si>
  <si>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</si>
  <si>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</si>
  <si>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</si>
  <si>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</si>
  <si>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</si>
  <si>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</si>
  <si>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</si>
  <si>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</si>
  <si>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</si>
  <si>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</si>
  <si>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</si>
  <si>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</si>
  <si>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</si>
  <si>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</si>
  <si>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</si>
  <si>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</si>
  <si>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</si>
  <si>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</si>
  <si>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</si>
  <si>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</si>
  <si>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</si>
  <si>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</si>
  <si>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</si>
  <si>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</si>
  <si>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</si>
  <si>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</si>
  <si>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</si>
  <si>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</si>
  <si>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</si>
  <si>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</si>
  <si>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</si>
  <si>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</si>
  <si>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</si>
  <si>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</si>
  <si>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</si>
  <si>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</si>
  <si>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</si>
  <si>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</si>
  <si>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</si>
  <si>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</si>
  <si>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</si>
  <si>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</si>
  <si>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</si>
  <si>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</si>
  <si>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</si>
  <si>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</si>
  <si>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</si>
  <si>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</si>
  <si>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</si>
  <si>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</si>
  <si>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</si>
  <si>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</si>
  <si>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</si>
  <si>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</si>
  <si>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</si>
  <si>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</si>
  <si>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</si>
  <si>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</si>
  <si>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</si>
  <si>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</si>
  <si>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</si>
  <si>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</si>
  <si>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</si>
  <si>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</si>
  <si>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</si>
  <si>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</si>
  <si>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</si>
  <si>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</si>
  <si>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</si>
  <si>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</si>
  <si>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</si>
  <si>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</si>
  <si>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</si>
  <si>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</si>
  <si>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</si>
  <si>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</si>
  <si>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</si>
  <si>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</si>
  <si>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</si>
  <si>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</si>
  <si>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</si>
  <si>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</si>
  <si>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</si>
  <si>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</si>
  <si>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</si>
  <si>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</si>
  <si>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</si>
  <si>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</si>
  <si>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</si>
  <si>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</si>
  <si>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</si>
  <si>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</si>
  <si>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</si>
  <si>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</si>
  <si>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</si>
  <si>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</si>
  <si>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</si>
  <si>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</si>
  <si>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</si>
  <si>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</si>
  <si>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</si>
  <si>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</si>
  <si>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</si>
  <si>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</si>
  <si>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</si>
  <si>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</si>
  <si>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</si>
  <si>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</si>
  <si>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</si>
  <si>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</si>
  <si>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</si>
  <si>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</si>
  <si>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</si>
  <si>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</si>
  <si>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</si>
  <si>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</si>
  <si>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</si>
  <si>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</si>
  <si>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</si>
  <si>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</si>
  <si>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</si>
  <si>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</si>
  <si>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</si>
  <si>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</si>
  <si>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</si>
  <si>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</si>
  <si>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</si>
  <si>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</si>
  <si>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</si>
  <si>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</si>
  <si>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</si>
  <si>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</si>
  <si>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</si>
  <si>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</si>
  <si>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</si>
  <si>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</si>
  <si>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</si>
  <si>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</si>
  <si>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</si>
  <si>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</si>
  <si>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</si>
  <si>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</si>
  <si>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</si>
  <si>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</si>
  <si>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</si>
  <si>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</si>
  <si>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</si>
  <si>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</si>
  <si>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</si>
  <si>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</si>
  <si>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</si>
  <si>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</si>
  <si>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</si>
  <si>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</si>
  <si>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</si>
  <si>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</si>
  <si>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</si>
  <si>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</si>
  <si>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</si>
  <si>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</si>
  <si>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</si>
  <si>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</si>
  <si>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</si>
  <si>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</si>
  <si>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</si>
  <si>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</si>
  <si>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</si>
  <si>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</si>
  <si>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</si>
  <si>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</si>
  <si>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</si>
  <si>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</si>
  <si>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</si>
  <si>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</si>
  <si>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</si>
  <si>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</si>
  <si>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</si>
  <si>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</si>
  <si>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</si>
  <si>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</si>
  <si>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</si>
  <si>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</si>
  <si>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</si>
  <si>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</si>
  <si>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</si>
  <si>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</si>
  <si>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</si>
  <si>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</si>
  <si>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</si>
  <si>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</si>
  <si>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</si>
  <si>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</si>
  <si>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</si>
  <si>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</si>
  <si>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</si>
  <si>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</si>
  <si>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</si>
  <si>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</si>
  <si>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</si>
  <si>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</si>
  <si>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</si>
  <si>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</si>
  <si>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</si>
  <si>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</si>
  <si>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</si>
  <si>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</si>
  <si>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</si>
  <si>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</si>
  <si>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</si>
  <si>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</si>
  <si>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</si>
  <si>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</si>
  <si>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</si>
  <si>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</si>
  <si>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</si>
  <si>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</si>
  <si>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</si>
  <si>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</si>
  <si>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</si>
  <si>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</si>
  <si>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</si>
  <si>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</si>
  <si>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</si>
  <si>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</si>
  <si>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</si>
  <si>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</si>
  <si>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</si>
  <si>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</si>
  <si>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</si>
  <si>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</si>
  <si>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</si>
  <si>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</si>
  <si>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</si>
  <si>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</si>
  <si>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</si>
  <si>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</si>
  <si>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</si>
  <si>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</si>
  <si>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</si>
  <si>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</si>
  <si>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</si>
  <si>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</si>
  <si>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</si>
  <si>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</si>
  <si>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</si>
  <si>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</si>
  <si>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</si>
  <si>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</si>
  <si>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</si>
  <si>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</si>
  <si>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</si>
  <si>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</si>
  <si>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</si>
  <si>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</si>
  <si>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</si>
  <si>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</si>
  <si>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</si>
  <si>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</si>
  <si>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</si>
  <si>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</si>
  <si>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</si>
  <si>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</si>
  <si>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</si>
  <si>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</si>
  <si>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</si>
  <si>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</si>
  <si>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</si>
  <si>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</si>
  <si>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</si>
  <si>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</si>
  <si>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</si>
  <si>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</si>
  <si>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</si>
  <si>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</si>
  <si>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</si>
  <si>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</si>
  <si>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</si>
  <si>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</si>
  <si>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</si>
  <si>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</si>
  <si>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</si>
  <si>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</si>
  <si>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</si>
  <si>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</si>
  <si>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</si>
  <si>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</si>
  <si>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</si>
  <si>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</si>
  <si>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</si>
  <si>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</si>
  <si>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</si>
  <si>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</si>
  <si>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</si>
  <si>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</si>
  <si>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</si>
  <si>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</si>
  <si>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</si>
  <si>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</si>
  <si>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</si>
  <si>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</si>
  <si>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</si>
  <si>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</si>
  <si>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</si>
  <si>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</si>
  <si>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</si>
  <si>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</si>
  <si>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</si>
  <si>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</si>
  <si>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</si>
  <si>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</si>
  <si>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</si>
  <si>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</si>
  <si>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</si>
  <si>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</si>
  <si>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</si>
  <si>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</si>
  <si>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</si>
  <si>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</si>
  <si>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</si>
  <si>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</si>
  <si>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</si>
  <si>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</si>
  <si>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</si>
  <si>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</si>
  <si>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</si>
  <si>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</si>
  <si>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</si>
  <si>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</si>
  <si>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</si>
  <si>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</si>
  <si>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</si>
  <si>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</si>
  <si>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</si>
  <si>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</si>
  <si>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</si>
  <si>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</si>
  <si>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</si>
  <si>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</si>
  <si>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</si>
  <si>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</si>
  <si>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</si>
  <si>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</si>
  <si>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</si>
  <si>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</si>
  <si>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</si>
  <si>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</si>
  <si>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</si>
  <si>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</si>
  <si>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</si>
  <si>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</si>
  <si>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</si>
  <si>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</si>
  <si>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</si>
  <si>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</si>
  <si>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</si>
  <si>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</si>
  <si>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</si>
  <si>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</si>
  <si>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</si>
  <si>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</si>
  <si>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</si>
  <si>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</si>
  <si>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</si>
  <si>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</si>
  <si>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</si>
  <si>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</si>
  <si>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</si>
  <si>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</si>
  <si>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</si>
  <si>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</si>
  <si>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</si>
  <si>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</si>
  <si>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</si>
  <si>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</si>
  <si>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</si>
  <si>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</si>
  <si>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</si>
  <si>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</si>
  <si>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</si>
  <si>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</si>
  <si>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</si>
  <si>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</si>
  <si>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</si>
  <si>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</si>
  <si>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</si>
  <si>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</si>
  <si>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</si>
  <si>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</si>
  <si>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</si>
  <si>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</si>
  <si>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</si>
  <si>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</si>
  <si>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</si>
  <si>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</si>
  <si>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</si>
  <si>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</si>
  <si>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</si>
  <si>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</si>
  <si>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</si>
  <si>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</si>
  <si>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</si>
  <si>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</si>
  <si>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</si>
  <si>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</si>
  <si>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</si>
  <si>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</si>
  <si>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</si>
  <si>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</si>
  <si>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</si>
  <si>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</si>
  <si>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</si>
  <si>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</si>
  <si>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</si>
  <si>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</si>
  <si>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</si>
  <si>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</si>
  <si>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</si>
  <si>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</si>
  <si>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</si>
  <si>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</si>
  <si>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</si>
  <si>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</si>
  <si>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</si>
  <si>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</si>
  <si>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</si>
  <si>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</si>
  <si>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</si>
  <si>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</si>
  <si>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</si>
  <si>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</si>
  <si>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</si>
  <si>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</si>
  <si>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</si>
  <si>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</si>
  <si>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</si>
  <si>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</si>
  <si>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</si>
  <si>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</si>
  <si>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</si>
  <si>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</si>
  <si>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</si>
  <si>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</si>
  <si>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</si>
  <si>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</si>
  <si>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</si>
  <si>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</si>
  <si>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</si>
  <si>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</si>
  <si>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</si>
  <si>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</si>
  <si>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</si>
  <si>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</si>
  <si>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</si>
  <si>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</si>
  <si>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</si>
  <si>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</si>
  <si>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</si>
  <si>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</si>
  <si>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</si>
  <si>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</si>
  <si>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</si>
  <si>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</si>
  <si>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</si>
  <si>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</si>
  <si>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</si>
  <si>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</si>
  <si>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</si>
  <si>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</si>
  <si>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</si>
  <si>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</si>
  <si>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</si>
  <si>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</si>
  <si>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</si>
  <si>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</si>
  <si>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</si>
  <si>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</si>
  <si>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</si>
  <si>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</si>
  <si>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</si>
  <si>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</si>
  <si>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</si>
  <si>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</si>
  <si>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</si>
  <si>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</si>
  <si>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</si>
  <si>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</si>
  <si>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</si>
  <si>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</si>
  <si>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</si>
  <si>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</si>
  <si>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</si>
  <si>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</si>
  <si>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</si>
  <si>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</si>
  <si>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</si>
  <si>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</si>
  <si>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</si>
  <si>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</si>
  <si>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</si>
  <si>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</si>
  <si>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</si>
  <si>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</si>
  <si>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</si>
  <si>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</si>
  <si>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</si>
  <si>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</si>
  <si>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</si>
  <si>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</si>
  <si>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</si>
  <si>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</si>
  <si>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</si>
  <si>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</si>
  <si>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</si>
  <si>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</si>
  <si>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</si>
  <si>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</si>
  <si>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</si>
  <si>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</si>
  <si>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</si>
  <si>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</si>
  <si>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</si>
  <si>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</si>
  <si>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</si>
  <si>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</si>
  <si>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</si>
  <si>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</si>
  <si>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</si>
  <si>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</si>
  <si>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</si>
  <si>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</si>
  <si>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</si>
  <si>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</si>
  <si>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</si>
  <si>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</si>
  <si>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</si>
  <si>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</si>
  <si>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</si>
  <si>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</si>
  <si>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</si>
  <si>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</si>
  <si>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</si>
  <si>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</si>
  <si>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</si>
  <si>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</si>
  <si>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</si>
  <si>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</si>
  <si>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</si>
  <si>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</si>
  <si>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</si>
  <si>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</si>
  <si>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</si>
  <si>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</si>
  <si>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</si>
  <si>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</si>
  <si>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</si>
  <si>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</si>
  <si>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</si>
  <si>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</si>
  <si>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</si>
  <si>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</si>
  <si>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</si>
  <si>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</si>
  <si>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</si>
  <si>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</si>
  <si>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</si>
  <si>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</si>
  <si>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</si>
  <si>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</si>
  <si>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</si>
  <si>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</si>
  <si>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</si>
  <si>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</si>
  <si>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</si>
  <si>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</si>
  <si>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</si>
  <si>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</si>
  <si>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</si>
  <si>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</si>
  <si>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</si>
  <si>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</si>
  <si>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</si>
  <si>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</si>
  <si>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</si>
  <si>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</si>
  <si>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</si>
  <si>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</si>
  <si>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</si>
  <si>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</si>
  <si>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</si>
  <si>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</si>
  <si>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</si>
  <si>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</si>
  <si>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</si>
  <si>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</si>
  <si>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</si>
  <si>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</si>
  <si>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</si>
  <si>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</si>
  <si>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</si>
  <si>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</si>
  <si>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</si>
  <si>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</si>
  <si>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</si>
  <si>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</si>
  <si>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</si>
  <si>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</si>
  <si>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</si>
  <si>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</si>
  <si>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</si>
  <si>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</si>
  <si>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</si>
  <si>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</si>
  <si>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</si>
  <si>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</si>
  <si>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</si>
  <si>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</si>
  <si>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</si>
  <si>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</si>
  <si>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</si>
  <si>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</si>
  <si>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</si>
  <si>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</si>
  <si>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</si>
  <si>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</si>
  <si>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</si>
  <si>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</si>
  <si>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</si>
  <si>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</si>
  <si>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</si>
  <si>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</si>
  <si>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</si>
  <si>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</si>
  <si>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</si>
  <si>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</si>
  <si>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</si>
  <si>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</si>
  <si>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</si>
  <si>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</si>
  <si>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</si>
  <si>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</si>
  <si>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</si>
  <si>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</si>
  <si>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</si>
  <si>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</si>
  <si>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</si>
  <si>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</si>
  <si>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</si>
  <si>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</si>
  <si>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</si>
  <si>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</si>
  <si>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</si>
  <si>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</si>
  <si>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</si>
  <si>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</si>
  <si>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</si>
  <si>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</si>
  <si>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</si>
  <si>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</si>
  <si>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</si>
  <si>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</si>
  <si>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</si>
  <si>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</si>
  <si>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</si>
  <si>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</si>
  <si>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</si>
  <si>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</si>
  <si>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</si>
  <si>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</si>
  <si>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</si>
  <si>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</si>
  <si>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</si>
  <si>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</si>
  <si>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</si>
  <si>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</si>
  <si>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</si>
  <si>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</si>
  <si>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</si>
  <si>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</si>
  <si>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</si>
  <si>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</si>
  <si>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</si>
  <si>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</si>
  <si>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</si>
  <si>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</si>
  <si>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</si>
  <si>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</si>
  <si>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</si>
  <si>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</si>
  <si>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</si>
  <si>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</si>
  <si>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</si>
  <si>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</si>
  <si>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</si>
  <si>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</si>
  <si>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</si>
  <si>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</si>
  <si>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</si>
  <si>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</si>
  <si>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</si>
  <si>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</si>
  <si>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</si>
  <si>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</si>
  <si>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</si>
  <si>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</si>
  <si>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</si>
  <si>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</si>
  <si>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</si>
  <si>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</si>
  <si>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</si>
  <si>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</si>
  <si>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</si>
  <si>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</si>
  <si>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</si>
  <si>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</si>
  <si>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</si>
  <si>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</si>
  <si>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</si>
  <si>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</si>
  <si>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</si>
  <si>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</si>
  <si>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</si>
  <si>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</si>
  <si>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</si>
  <si>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</si>
  <si>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</si>
  <si>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</si>
  <si>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</si>
  <si>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</si>
  <si>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</si>
  <si>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</si>
  <si>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</si>
  <si>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</si>
  <si>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</si>
  <si>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</si>
  <si>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</si>
  <si>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</si>
  <si>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</si>
  <si>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</si>
  <si>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</si>
  <si>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</si>
  <si>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</si>
  <si>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</si>
  <si>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</si>
  <si>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</si>
  <si>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</si>
  <si>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</si>
  <si>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</si>
  <si>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</si>
  <si>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</si>
  <si>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</si>
  <si>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</si>
  <si>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</si>
  <si>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</si>
  <si>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</si>
  <si>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</si>
  <si>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</si>
  <si>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</si>
  <si>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</si>
  <si>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</si>
  <si>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</si>
  <si>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</si>
  <si>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</si>
  <si>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</si>
  <si>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</si>
  <si>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</si>
  <si>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</si>
  <si>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</si>
  <si>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</si>
  <si>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</si>
  <si>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</si>
  <si>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</si>
  <si>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</si>
  <si>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</si>
  <si>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</si>
  <si>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</si>
  <si>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</si>
  <si>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</si>
  <si>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</si>
  <si>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</si>
  <si>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</si>
  <si>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</si>
  <si>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</si>
  <si>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</si>
  <si>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</si>
  <si>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</si>
  <si>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</si>
  <si>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</si>
  <si>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</si>
  <si>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</si>
  <si>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</si>
  <si>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</si>
  <si>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</si>
  <si>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</si>
  <si>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</si>
  <si>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</si>
  <si>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</si>
  <si>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</si>
  <si>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</si>
  <si>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</si>
  <si>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</si>
  <si>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</si>
  <si>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</si>
  <si>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</si>
  <si>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</si>
  <si>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</si>
  <si>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</si>
  <si>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</si>
  <si>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</si>
  <si>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</si>
  <si>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</si>
  <si>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</si>
  <si>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</si>
  <si>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</si>
  <si>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</si>
  <si>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</si>
  <si>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</si>
  <si>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</si>
  <si>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</si>
  <si>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</si>
  <si>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</si>
  <si>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</si>
  <si>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</si>
  <si>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</si>
  <si>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</si>
  <si>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</si>
  <si>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</si>
  <si>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</si>
  <si>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</si>
  <si>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</si>
  <si>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</si>
  <si>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</si>
  <si>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</si>
  <si>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</si>
  <si>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</si>
  <si>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</si>
  <si>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</si>
  <si>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</si>
  <si>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</si>
  <si>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</si>
  <si>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</si>
  <si>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</si>
  <si>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</si>
  <si>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</si>
  <si>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</si>
  <si>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</si>
  <si>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</si>
  <si>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</si>
  <si>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</si>
  <si>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</si>
  <si>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</si>
  <si>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</si>
  <si>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</si>
  <si>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</si>
  <si>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</si>
  <si>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</si>
  <si>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</si>
  <si>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</si>
  <si>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</si>
  <si>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</si>
  <si>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</si>
  <si>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</si>
  <si>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</si>
  <si>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</si>
  <si>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</si>
  <si>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</si>
  <si>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</si>
  <si>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</si>
  <si>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</si>
  <si>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</si>
  <si>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</si>
  <si>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</si>
  <si>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</si>
  <si>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</si>
  <si>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</si>
  <si>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</si>
  <si>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</si>
  <si>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</si>
  <si>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</si>
  <si>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</si>
  <si>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</si>
  <si>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</si>
  <si>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</si>
  <si>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</si>
  <si>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</si>
  <si>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</si>
  <si>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</si>
  <si>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</si>
  <si>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</si>
  <si>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</si>
  <si>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</si>
  <si>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</si>
  <si>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</si>
  <si>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</si>
  <si>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</si>
  <si>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</si>
  <si>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</si>
  <si>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</si>
  <si>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</si>
  <si>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</si>
  <si>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</si>
  <si>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</si>
  <si>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</si>
  <si>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</si>
  <si>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</si>
  <si>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</si>
  <si>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</si>
  <si>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</si>
  <si>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</si>
  <si>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</si>
  <si>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</si>
  <si>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</si>
  <si>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</si>
  <si>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</si>
  <si>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</si>
  <si>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</si>
  <si>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</si>
  <si>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</si>
  <si>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</si>
  <si>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</si>
  <si>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</si>
  <si>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</si>
  <si>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</si>
  <si>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</si>
  <si>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</si>
  <si>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</si>
  <si>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</si>
  <si>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</si>
  <si>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</si>
  <si>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</si>
  <si>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</si>
  <si>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</si>
  <si>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</si>
  <si>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</si>
  <si>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</si>
  <si>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</si>
  <si>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</si>
  <si>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</si>
  <si>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</si>
  <si>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</si>
  <si>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</si>
  <si>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</si>
  <si>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</si>
  <si>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</si>
  <si>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</si>
  <si>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</si>
  <si>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</si>
  <si>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</si>
  <si>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</si>
  <si>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</si>
  <si>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</si>
  <si>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</si>
  <si>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</si>
  <si>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</si>
  <si>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</si>
  <si>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</si>
  <si>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</si>
  <si>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</si>
  <si>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</si>
  <si>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</si>
  <si>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</si>
  <si>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</si>
  <si>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</si>
  <si>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</si>
  <si>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</si>
  <si>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</si>
  <si>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</si>
  <si>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</si>
  <si>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</si>
  <si>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</si>
  <si>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</si>
  <si>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</si>
  <si>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</si>
  <si>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</si>
  <si>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</si>
  <si>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</si>
  <si>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</si>
  <si>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</si>
  <si>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</si>
  <si>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</si>
  <si>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</si>
  <si>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</si>
  <si>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</si>
  <si>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</si>
  <si>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</si>
  <si>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</si>
  <si>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</si>
  <si>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</si>
  <si>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</si>
  <si>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</si>
  <si>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</si>
  <si>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</si>
  <si>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</si>
  <si>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</si>
  <si>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</si>
  <si>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</si>
  <si>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</si>
  <si>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</si>
  <si>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</si>
  <si>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</si>
  <si>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</si>
  <si>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</si>
  <si>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</si>
  <si>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</si>
  <si>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</si>
  <si>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</si>
  <si>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</si>
  <si>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</si>
  <si>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</si>
  <si>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</si>
  <si>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</si>
  <si>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</si>
  <si>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</si>
  <si>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</si>
  <si>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</si>
  <si>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</si>
  <si>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</si>
  <si>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</si>
  <si>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</si>
  <si>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</si>
  <si>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</si>
  <si>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</si>
  <si>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</si>
  <si>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</si>
  <si>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</si>
  <si>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</si>
  <si>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</si>
  <si>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</si>
  <si>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</si>
  <si>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</si>
  <si>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</si>
  <si>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</si>
  <si>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</si>
  <si>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</si>
  <si>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</si>
  <si>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</si>
  <si>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</si>
  <si>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</si>
  <si>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</si>
  <si>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</si>
  <si>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</si>
  <si>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</si>
  <si>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</si>
  <si>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</si>
  <si>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</si>
  <si>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</si>
  <si>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</si>
  <si>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</si>
  <si>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</si>
  <si>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</si>
  <si>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</si>
  <si>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</si>
  <si>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</si>
  <si>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</si>
  <si>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</si>
  <si>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</si>
  <si>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</si>
  <si>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</si>
  <si>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</si>
  <si>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</si>
  <si>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</si>
  <si>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</si>
  <si>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</si>
  <si>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</si>
  <si>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</si>
  <si>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</si>
  <si>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</si>
  <si>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</si>
  <si>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</si>
  <si>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</si>
  <si>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</si>
  <si>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</si>
  <si>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</si>
  <si>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</si>
  <si>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</si>
  <si>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</si>
  <si>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</si>
  <si>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</si>
  <si>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</si>
  <si>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</si>
  <si>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</si>
  <si>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</si>
  <si>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</si>
  <si>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</si>
  <si>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</si>
  <si>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</si>
  <si>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</si>
  <si>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</si>
  <si>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</si>
  <si>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</si>
  <si>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</si>
  <si>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</si>
  <si>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</si>
  <si>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</si>
  <si>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</si>
  <si>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</si>
  <si>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</si>
  <si>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</si>
  <si>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</si>
  <si>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</si>
  <si>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</si>
  <si>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</si>
  <si>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</si>
  <si>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</si>
  <si>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</si>
  <si>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</si>
  <si>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</si>
  <si>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</si>
  <si>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</si>
  <si>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</si>
  <si>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</si>
  <si>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</si>
  <si>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</si>
  <si>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</si>
  <si>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</si>
  <si>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</si>
  <si>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</si>
  <si>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</si>
  <si>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</si>
  <si>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</si>
  <si>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</si>
  <si>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</si>
  <si>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</si>
  <si>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</si>
  <si>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</si>
  <si>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</si>
  <si>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</si>
  <si>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</si>
  <si>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</si>
  <si>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</si>
  <si>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</si>
  <si>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</si>
  <si>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</si>
  <si>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</si>
  <si>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</si>
  <si>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</si>
  <si>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</si>
  <si>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</si>
  <si>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</si>
  <si>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</si>
  <si>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</si>
  <si>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</si>
  <si>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</si>
  <si>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</si>
  <si>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</si>
  <si>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</si>
  <si>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</si>
  <si>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</si>
  <si>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</si>
  <si>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</si>
  <si>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</si>
  <si>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</si>
  <si>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</si>
  <si>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</si>
  <si>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</si>
  <si>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</si>
  <si>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</si>
  <si>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</si>
  <si>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</si>
  <si>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</si>
  <si>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</si>
  <si>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</si>
  <si>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</si>
  <si>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</si>
  <si>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</si>
  <si>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</si>
  <si>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</si>
  <si>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</si>
  <si>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</si>
  <si>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</si>
  <si>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</si>
  <si>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</si>
  <si>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</si>
  <si>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</si>
  <si>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</si>
  <si>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</si>
  <si>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</si>
  <si>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</si>
  <si>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</si>
  <si>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</si>
  <si>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</si>
  <si>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</si>
  <si>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</si>
  <si>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</si>
  <si>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</si>
  <si>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</si>
  <si>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</si>
  <si>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</si>
  <si>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</si>
  <si>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</si>
  <si>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</si>
  <si>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</si>
  <si>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</si>
  <si>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</si>
  <si>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</si>
  <si>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</si>
  <si>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</si>
  <si>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</si>
  <si>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</si>
  <si>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</si>
  <si>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</si>
  <si>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</si>
  <si>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</si>
  <si>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</si>
  <si>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</si>
  <si>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</si>
  <si>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</si>
  <si>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</si>
  <si>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</si>
  <si>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</si>
  <si>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</si>
  <si>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</si>
  <si>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</si>
  <si>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</si>
  <si>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</si>
  <si>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</si>
  <si>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</si>
  <si>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</si>
  <si>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</si>
  <si>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</si>
  <si>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</si>
  <si>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</si>
  <si>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</si>
  <si>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</si>
  <si>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</si>
  <si>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</si>
  <si>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</si>
  <si>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</si>
  <si>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</si>
  <si>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</si>
  <si>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</si>
  <si>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</si>
  <si>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</si>
  <si>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</si>
  <si>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</si>
  <si>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</si>
  <si>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</si>
  <si>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</si>
  <si>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</si>
  <si>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</si>
  <si>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</si>
  <si>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</si>
  <si>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</si>
  <si>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</si>
  <si>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</si>
  <si>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</si>
  <si>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</si>
  <si>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</si>
  <si>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</si>
  <si>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</si>
  <si>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</si>
  <si>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</si>
  <si>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</si>
  <si>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</si>
  <si>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</si>
  <si>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</si>
  <si>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</si>
  <si>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</si>
  <si>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</si>
  <si>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</si>
  <si>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</si>
  <si>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</si>
  <si>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</si>
  <si>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</si>
  <si>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</si>
  <si>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</si>
  <si>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</si>
  <si>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</si>
  <si>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</si>
  <si>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</si>
  <si>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</si>
  <si>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</si>
  <si>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</si>
  <si>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</si>
  <si>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</si>
  <si>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</si>
  <si>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</si>
  <si>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</si>
  <si>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</si>
  <si>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</si>
  <si>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</si>
  <si>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</si>
  <si>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</si>
  <si>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</si>
  <si>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</si>
  <si>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</si>
  <si>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</si>
  <si>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</si>
  <si>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</si>
  <si>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</si>
  <si>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</si>
  <si>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</si>
  <si>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</si>
  <si>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</si>
  <si>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</si>
  <si>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</si>
  <si>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</si>
  <si>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</si>
  <si>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</si>
  <si>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</si>
  <si>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</si>
  <si>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</si>
  <si>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</si>
  <si>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</si>
  <si>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</si>
  <si>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</si>
  <si>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</si>
  <si>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</si>
  <si>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</si>
  <si>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</si>
  <si>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</si>
  <si>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</si>
  <si>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</si>
  <si>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</si>
  <si>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</si>
  <si>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</si>
  <si>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</si>
  <si>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</si>
  <si>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</si>
  <si>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</si>
  <si>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</si>
  <si>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</si>
  <si>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</si>
  <si>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</si>
  <si>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</si>
  <si>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</si>
  <si>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</si>
  <si>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</si>
  <si>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</si>
  <si>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</si>
  <si>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</si>
  <si>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</si>
  <si>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</si>
  <si>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</si>
  <si>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</si>
  <si>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</si>
  <si>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</si>
  <si>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</si>
  <si>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</si>
  <si>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</si>
  <si>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</si>
  <si>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</si>
  <si>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</si>
  <si>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</si>
  <si>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</si>
  <si>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</si>
  <si>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</si>
  <si>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</si>
  <si>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</si>
  <si>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</si>
  <si>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</si>
  <si>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</si>
  <si>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</si>
  <si>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</si>
  <si>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</si>
  <si>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</si>
  <si>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</si>
  <si>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</si>
  <si>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</si>
  <si>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</si>
  <si>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</si>
  <si>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</si>
  <si>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</si>
  <si>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</si>
  <si>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</si>
  <si>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</si>
  <si>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</si>
  <si>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</si>
  <si>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</si>
  <si>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</si>
  <si>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</si>
  <si>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</si>
  <si>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</si>
  <si>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</si>
  <si>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</si>
  <si>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</si>
  <si>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</si>
  <si>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</si>
  <si>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</si>
  <si>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</si>
  <si>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</si>
  <si>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</si>
  <si>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</si>
  <si>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</si>
  <si>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</si>
  <si>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</si>
  <si>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</si>
  <si>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</si>
  <si>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</si>
  <si>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</si>
  <si>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</si>
  <si>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</si>
  <si>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</si>
  <si>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</si>
  <si>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</si>
  <si>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</si>
  <si>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</si>
  <si>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</si>
  <si>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</si>
  <si>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</si>
  <si>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</si>
  <si>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</si>
  <si>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</si>
  <si>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</si>
  <si>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</si>
  <si>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</si>
  <si>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</si>
  <si>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</si>
  <si>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</si>
  <si>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</si>
  <si>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</si>
  <si>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</si>
  <si>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</si>
  <si>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</si>
  <si>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</si>
  <si>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</si>
  <si>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</si>
  <si>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</si>
  <si>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</si>
  <si>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</si>
  <si>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</si>
  <si>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</si>
  <si>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</si>
  <si>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</si>
  <si>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</si>
  <si>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</si>
  <si>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</si>
  <si>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</si>
  <si>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</si>
  <si>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</si>
  <si>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</si>
  <si>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</si>
  <si>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</si>
  <si>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</si>
  <si>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</si>
  <si>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</si>
  <si>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</si>
  <si>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</si>
  <si>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</si>
  <si>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</si>
  <si>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</si>
  <si>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</si>
  <si>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</si>
  <si>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</si>
  <si>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</si>
  <si>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</si>
  <si>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</si>
  <si>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</si>
  <si>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</si>
  <si>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</si>
  <si>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</si>
  <si>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</si>
  <si>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</si>
  <si>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</si>
  <si>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</si>
  <si>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</si>
  <si>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</si>
  <si>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</si>
  <si>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</si>
  <si>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</si>
  <si>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</si>
  <si>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</si>
  <si>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</si>
  <si>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</si>
  <si>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</si>
  <si>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</si>
  <si>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</si>
  <si>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</si>
  <si>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</si>
  <si>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</si>
  <si>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</si>
  <si>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</si>
  <si>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</si>
  <si>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</si>
  <si>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</si>
  <si>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</si>
  <si>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</si>
  <si>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</si>
  <si>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</si>
  <si>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</si>
  <si>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</si>
  <si>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</si>
  <si>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</si>
  <si>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</si>
  <si>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</si>
  <si>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</si>
  <si>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</si>
  <si>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</si>
  <si>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</si>
  <si>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</si>
  <si>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</si>
  <si>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</si>
  <si>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</si>
  <si>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</si>
  <si>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</si>
  <si>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</si>
  <si>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</si>
  <si>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</si>
  <si>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</si>
  <si>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</si>
  <si>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</si>
  <si>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</si>
  <si>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</si>
  <si>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</si>
  <si>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</si>
  <si>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</si>
  <si>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</si>
  <si>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</si>
  <si>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</si>
  <si>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</si>
  <si>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</si>
  <si>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</si>
  <si>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</si>
  <si>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</si>
  <si>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</si>
  <si>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</si>
  <si>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</si>
  <si>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</si>
  <si>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</si>
  <si>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</si>
  <si>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</si>
  <si>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</si>
  <si>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</si>
  <si>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</si>
  <si>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</si>
  <si>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</si>
  <si>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</si>
  <si>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</si>
  <si>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</si>
  <si>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</si>
  <si>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</si>
  <si>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</si>
  <si>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</si>
  <si>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</si>
  <si>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</si>
  <si>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</si>
  <si>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</si>
  <si>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</si>
  <si>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</si>
  <si>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</si>
  <si>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</si>
  <si>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</si>
  <si>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</si>
  <si>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</si>
  <si>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</si>
  <si>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</si>
  <si>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</si>
  <si>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</si>
  <si>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</si>
  <si>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</si>
  <si>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</si>
  <si>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</si>
  <si>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</si>
  <si>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</si>
  <si>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</si>
  <si>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</si>
  <si>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</si>
  <si>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</si>
  <si>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</si>
  <si>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</si>
  <si>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</si>
  <si>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</si>
  <si>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</si>
  <si>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</si>
  <si>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</si>
  <si>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</si>
  <si>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</si>
  <si>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</si>
  <si>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</si>
  <si>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</si>
  <si>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</si>
  <si>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</si>
  <si>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</si>
  <si>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</si>
  <si>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</si>
  <si>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</si>
  <si>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</si>
  <si>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</si>
  <si>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</si>
  <si>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</si>
  <si>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</si>
  <si>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</si>
  <si>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</si>
  <si>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</si>
  <si>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</si>
  <si>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</si>
  <si>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</si>
  <si>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</si>
  <si>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</si>
  <si>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</si>
  <si>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</si>
  <si>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</si>
  <si>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</si>
  <si>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</si>
  <si>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</si>
  <si>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</si>
  <si>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</si>
  <si>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</si>
  <si>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</si>
  <si>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</si>
  <si>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</si>
  <si>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</si>
  <si>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</si>
  <si>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</si>
  <si>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</si>
  <si>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</si>
  <si>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</si>
  <si>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</si>
  <si>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</si>
  <si>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</si>
  <si>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</si>
  <si>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</si>
  <si>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</si>
  <si>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</si>
  <si>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</si>
  <si>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</si>
  <si>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</si>
  <si>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</si>
  <si>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</si>
  <si>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</si>
  <si>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</si>
  <si>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</si>
  <si>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</si>
  <si>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</si>
  <si>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</si>
  <si>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</si>
  <si>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</si>
  <si>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</si>
  <si>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</si>
  <si>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</si>
  <si>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</si>
  <si>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</si>
  <si>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</si>
  <si>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</si>
  <si>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</si>
  <si>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</si>
  <si>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</si>
  <si>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</si>
  <si>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</si>
  <si>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</si>
  <si>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</si>
  <si>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</si>
  <si>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</si>
  <si>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</si>
  <si>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</si>
  <si>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</si>
  <si>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</si>
  <si>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</si>
  <si>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</si>
  <si>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</si>
  <si>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</si>
  <si>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</si>
  <si>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</si>
  <si>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</si>
  <si>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</si>
  <si>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</si>
  <si>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</si>
  <si>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</si>
  <si>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</si>
  <si>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</si>
  <si>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</si>
  <si>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</si>
  <si>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</si>
  <si>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</si>
  <si>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</si>
  <si>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</si>
  <si>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</si>
  <si>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</si>
  <si>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</si>
  <si>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</si>
  <si>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</si>
  <si>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</si>
  <si>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</si>
  <si>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</si>
  <si>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</si>
  <si>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</si>
  <si>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</si>
  <si>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</si>
  <si>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</si>
  <si>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</si>
  <si>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</si>
  <si>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</si>
  <si>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</si>
  <si>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</si>
  <si>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</si>
  <si>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</si>
  <si>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</si>
  <si>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</si>
  <si>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</si>
  <si>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</si>
  <si>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</si>
  <si>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</si>
  <si>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</si>
  <si>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</si>
  <si>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</si>
  <si>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</si>
  <si>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</si>
  <si>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</si>
  <si>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</si>
  <si>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</si>
  <si>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</si>
  <si>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</si>
  <si>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</si>
  <si>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</si>
  <si>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</si>
  <si>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</si>
  <si>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</si>
  <si>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</si>
  <si>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</si>
  <si>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</si>
  <si>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</si>
  <si>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</si>
  <si>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</si>
  <si>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</si>
  <si>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</si>
  <si>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</si>
  <si>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</si>
  <si>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</si>
  <si>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</si>
  <si>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</si>
  <si>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</si>
  <si>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</si>
  <si>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</si>
  <si>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</si>
  <si>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</si>
  <si>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</si>
  <si>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</si>
  <si>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</si>
  <si>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</si>
  <si>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</si>
  <si>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</si>
  <si>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</si>
  <si>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</si>
  <si>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</si>
  <si>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</si>
  <si>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</si>
  <si>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</si>
  <si>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</si>
  <si>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</si>
  <si>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</si>
  <si>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</si>
  <si>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</si>
  <si>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</si>
  <si>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</si>
  <si>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</si>
  <si>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</si>
  <si>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</si>
  <si>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</si>
  <si>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</si>
  <si>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</si>
  <si>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</si>
  <si>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</si>
  <si>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</si>
  <si>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</si>
  <si>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</si>
  <si>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</si>
  <si>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</si>
  <si>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</si>
  <si>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</si>
  <si>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</si>
  <si>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</si>
  <si>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</si>
  <si>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</si>
  <si>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</si>
  <si>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</si>
  <si>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</si>
  <si>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</si>
  <si>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</si>
  <si>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</si>
  <si>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</si>
  <si>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</si>
  <si>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</si>
  <si>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</si>
  <si>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</si>
  <si>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</si>
  <si>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</si>
  <si>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</si>
  <si>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</si>
  <si>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</si>
  <si>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</si>
  <si>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</si>
  <si>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</si>
  <si>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</si>
  <si>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</si>
  <si>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</si>
  <si>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</si>
  <si>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</si>
  <si>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</si>
  <si>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</si>
  <si>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</si>
  <si>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</si>
  <si>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</si>
  <si>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</si>
  <si>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</si>
  <si>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</si>
  <si>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</si>
  <si>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</si>
  <si>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</si>
  <si>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</si>
  <si>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</si>
  <si>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</si>
  <si>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</si>
  <si>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</si>
  <si>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</si>
  <si>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</si>
  <si>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</si>
  <si>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</si>
  <si>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</si>
  <si>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</si>
  <si>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</si>
  <si>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</si>
  <si>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</si>
  <si>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</si>
  <si>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</si>
  <si>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</si>
  <si>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</si>
  <si>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</si>
  <si>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</si>
  <si>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</si>
  <si>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</si>
  <si>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</si>
  <si>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</si>
  <si>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</si>
  <si>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</si>
  <si>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</si>
  <si>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</si>
  <si>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</si>
  <si>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</si>
  <si>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</si>
  <si>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</si>
  <si>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</si>
  <si>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</si>
  <si>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</si>
  <si>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</si>
  <si>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</si>
  <si>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</si>
  <si>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</si>
  <si>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</si>
  <si>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</si>
  <si>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</si>
  <si>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</si>
  <si>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</si>
  <si>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</si>
  <si>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</si>
  <si>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</si>
  <si>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</si>
  <si>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</si>
  <si>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</si>
  <si>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</si>
  <si>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</si>
  <si>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</si>
  <si>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</si>
  <si>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</si>
  <si>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</si>
  <si>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</si>
  <si>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</si>
  <si>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</si>
  <si>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</si>
  <si>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</si>
  <si>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</si>
  <si>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</si>
  <si>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</si>
  <si>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</si>
  <si>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</si>
  <si>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</si>
  <si>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</si>
  <si>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</si>
  <si>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</si>
  <si>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</si>
  <si>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</si>
  <si>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</si>
  <si>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</si>
  <si>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</si>
  <si>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</si>
  <si>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</si>
  <si>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</si>
  <si>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</si>
  <si>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</si>
  <si>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</si>
  <si>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</si>
  <si>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</si>
  <si>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</si>
  <si>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</si>
  <si>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</si>
  <si>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</si>
  <si>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</si>
  <si>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</si>
  <si>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</si>
  <si>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</si>
  <si>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</si>
  <si>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</si>
  <si>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</si>
  <si>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</si>
  <si>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</si>
  <si>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</si>
  <si>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</si>
  <si>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</si>
  <si>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</si>
  <si>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</si>
  <si>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</si>
  <si>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</si>
  <si>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</si>
  <si>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</si>
  <si>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</si>
  <si>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</si>
  <si>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</si>
  <si>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</si>
  <si>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</si>
  <si>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</si>
  <si>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</si>
  <si>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</si>
  <si>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</si>
  <si>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</si>
  <si>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</si>
  <si>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</si>
  <si>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</si>
  <si>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</si>
  <si>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</si>
  <si>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</si>
  <si>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</si>
  <si>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</si>
  <si>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</si>
  <si>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</si>
  <si>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</si>
  <si>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</si>
  <si>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</si>
  <si>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</si>
  <si>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</si>
  <si>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</si>
  <si>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</si>
  <si>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</si>
  <si>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</si>
  <si>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</si>
  <si>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</si>
  <si>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</si>
  <si>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</si>
  <si>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</si>
  <si>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</si>
  <si>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</si>
  <si>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</si>
  <si>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</si>
  <si>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</si>
  <si>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</si>
  <si>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</si>
  <si>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</si>
  <si>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</si>
  <si>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</si>
  <si>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</si>
  <si>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</si>
  <si>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</si>
  <si>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</si>
  <si>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</si>
  <si>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</si>
  <si>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</si>
  <si>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</si>
  <si>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</si>
  <si>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</si>
  <si>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</si>
  <si>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</si>
  <si>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</si>
  <si>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</si>
  <si>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</si>
  <si>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</si>
  <si>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</si>
  <si>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</si>
  <si>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</si>
  <si>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</si>
  <si>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</si>
  <si>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</si>
  <si>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</si>
  <si>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</si>
  <si>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</si>
  <si>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</si>
  <si>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</si>
  <si>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</si>
  <si>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</si>
  <si>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</si>
  <si>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</si>
  <si>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</si>
  <si>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</si>
  <si>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</si>
  <si>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</si>
  <si>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</si>
  <si>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</si>
  <si>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</si>
  <si>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</si>
  <si>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</si>
  <si>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</si>
  <si>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</si>
  <si>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</si>
  <si>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</si>
  <si>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</si>
  <si>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</si>
  <si>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</si>
  <si>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</si>
  <si>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</si>
  <si>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</si>
  <si>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</si>
  <si>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</si>
  <si>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</si>
  <si>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</si>
  <si>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</si>
  <si>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</si>
  <si>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</si>
  <si>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</si>
  <si>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</si>
  <si>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</si>
  <si>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</si>
  <si>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</si>
  <si>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</si>
  <si>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</si>
  <si>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</si>
  <si>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</si>
  <si>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</si>
  <si>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</si>
  <si>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</si>
  <si>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</si>
  <si>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</si>
  <si>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</si>
  <si>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</si>
  <si>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</si>
  <si>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</si>
  <si>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</si>
  <si>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</si>
  <si>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</si>
  <si>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</si>
  <si>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</si>
  <si>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</si>
  <si>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</si>
  <si>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</si>
  <si>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</si>
  <si>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</si>
  <si>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</si>
  <si>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</si>
  <si>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</si>
  <si>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</si>
  <si>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</si>
  <si>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</si>
  <si>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</si>
  <si>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</si>
  <si>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</si>
  <si>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</si>
  <si>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</si>
  <si>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</si>
  <si>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</si>
  <si>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</si>
  <si>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</si>
  <si>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</si>
  <si>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</si>
  <si>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</si>
  <si>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</si>
  <si>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</si>
  <si>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</si>
  <si>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</si>
  <si>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</si>
  <si>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</si>
  <si>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</si>
  <si>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</si>
  <si>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</si>
  <si>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</si>
  <si>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</si>
  <si>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</si>
  <si>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</si>
  <si>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</si>
  <si>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</si>
  <si>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</si>
  <si>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</si>
  <si>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</si>
  <si>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</si>
  <si>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</si>
  <si>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</si>
  <si>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</si>
  <si>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</si>
  <si>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</si>
  <si>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</si>
  <si>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</si>
  <si>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</si>
  <si>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</si>
  <si>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</si>
  <si>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</si>
  <si>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</si>
  <si>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</si>
  <si>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</si>
  <si>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</si>
  <si>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</si>
  <si>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</si>
  <si>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</si>
  <si>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</si>
  <si>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</si>
  <si>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</si>
  <si>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</si>
  <si>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</si>
  <si>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</si>
  <si>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</si>
  <si>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</si>
  <si>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</si>
  <si>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</si>
  <si>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</si>
  <si>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</si>
  <si>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</si>
  <si>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</si>
  <si>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</si>
  <si>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</si>
  <si>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</si>
  <si>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</si>
  <si>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</si>
  <si>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</si>
  <si>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</si>
  <si>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</si>
  <si>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</si>
  <si>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</si>
  <si>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</si>
  <si>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</si>
  <si>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</si>
  <si>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</si>
  <si>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</si>
  <si>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</si>
  <si>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</si>
  <si>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</si>
  <si>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</si>
  <si>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</si>
  <si>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</si>
  <si>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</si>
  <si>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</si>
  <si>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</si>
  <si>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</si>
  <si>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</si>
  <si>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</si>
  <si>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</si>
  <si>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</si>
  <si>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</si>
  <si>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</si>
  <si>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</si>
  <si>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</si>
  <si>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</si>
  <si>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</si>
  <si>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</si>
  <si>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</si>
  <si>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</si>
  <si>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</si>
  <si>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</si>
  <si>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</si>
  <si>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</si>
  <si>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</si>
  <si>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</si>
  <si>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</si>
  <si>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</si>
  <si>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</si>
  <si>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</si>
  <si>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</si>
  <si>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</si>
  <si>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</si>
  <si>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</si>
  <si>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</si>
  <si>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</si>
  <si>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</si>
  <si>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</si>
  <si>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</si>
  <si>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</si>
  <si>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</si>
  <si>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</si>
  <si>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</si>
  <si>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</si>
  <si>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</si>
  <si>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</si>
  <si>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</si>
  <si>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</si>
  <si>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</si>
  <si>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</si>
  <si>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</si>
  <si>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</si>
  <si>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</si>
  <si>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</si>
  <si>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</si>
  <si>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</si>
  <si>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</si>
  <si>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</si>
  <si>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</si>
  <si>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</si>
  <si>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</si>
  <si>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</si>
  <si>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</si>
  <si>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</si>
  <si>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</si>
  <si>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</si>
  <si>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</si>
  <si>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</si>
  <si>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</si>
  <si>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</si>
  <si>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</si>
  <si>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</si>
  <si>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</si>
  <si>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</si>
  <si>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</si>
  <si>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</si>
  <si>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</si>
  <si>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</si>
  <si>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</si>
  <si>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</si>
  <si>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</si>
  <si>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</si>
  <si>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</si>
  <si>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</si>
  <si>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</si>
  <si>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</si>
  <si>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</si>
  <si>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</si>
  <si>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</si>
  <si>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</si>
  <si>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</si>
  <si>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</si>
  <si>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</si>
  <si>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</si>
  <si>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</si>
  <si>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</si>
  <si>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</si>
  <si>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</si>
  <si>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</si>
  <si>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</si>
  <si>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</si>
  <si>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</si>
  <si>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</si>
  <si>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</si>
  <si>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</si>
  <si>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</si>
  <si>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</si>
  <si>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</si>
  <si>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</si>
  <si>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</si>
  <si>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</si>
  <si>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</si>
  <si>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</si>
  <si>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</si>
  <si>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</si>
  <si>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</si>
  <si>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</si>
  <si>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</si>
  <si>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</si>
  <si>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</si>
  <si>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</si>
  <si>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</si>
  <si>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</si>
  <si>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</si>
  <si>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</si>
  <si>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</si>
  <si>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</si>
  <si>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</si>
  <si>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</si>
  <si>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</si>
  <si>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</si>
  <si>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</si>
  <si>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</si>
  <si>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</si>
  <si>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</si>
  <si>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</si>
  <si>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</si>
  <si>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</si>
  <si>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</si>
  <si>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</si>
  <si>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</si>
  <si>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</si>
  <si>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</si>
  <si>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</si>
  <si>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</si>
  <si>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</si>
  <si>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</si>
  <si>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</si>
  <si>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</si>
  <si>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</si>
  <si>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</si>
  <si>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</si>
  <si>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</si>
  <si>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</si>
  <si>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</si>
  <si>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</si>
  <si>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</si>
  <si>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</si>
  <si>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</si>
  <si>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</si>
  <si>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</si>
  <si>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</si>
  <si>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</si>
  <si>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</si>
  <si>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</si>
  <si>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</si>
  <si>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</si>
  <si>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</si>
  <si>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</si>
  <si>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</si>
  <si>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</si>
  <si>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</si>
  <si>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</si>
  <si>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</si>
  <si>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</si>
  <si>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</si>
  <si>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</si>
  <si>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</si>
  <si>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</si>
  <si>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</si>
  <si>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</si>
  <si>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</si>
  <si>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</si>
  <si>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</si>
  <si>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</si>
  <si>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</si>
  <si>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</si>
  <si>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</si>
  <si>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</si>
  <si>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</si>
  <si>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</si>
  <si>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</si>
  <si>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</si>
  <si>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</si>
  <si>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</si>
  <si>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</si>
  <si>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</si>
  <si>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</si>
  <si>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</si>
  <si>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</si>
  <si>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</si>
  <si>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</si>
  <si>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</si>
  <si>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</si>
  <si>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</si>
  <si>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</si>
  <si>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</si>
  <si>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</si>
  <si>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</si>
  <si>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</si>
  <si>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</si>
  <si>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</si>
  <si>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</si>
  <si>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</si>
  <si>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</si>
  <si>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</si>
  <si>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</si>
  <si>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</si>
  <si>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</si>
  <si>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</si>
  <si>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</si>
  <si>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</si>
  <si>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</si>
  <si>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</si>
  <si>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</si>
  <si>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</si>
  <si>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</si>
  <si>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</si>
  <si>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</si>
  <si>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</si>
  <si>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</si>
  <si>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</si>
  <si>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</si>
  <si>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</si>
  <si>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</si>
  <si>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</si>
  <si>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</si>
  <si>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</si>
  <si>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</si>
  <si>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</si>
  <si>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</si>
  <si>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</si>
  <si>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</si>
  <si>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</si>
  <si>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</si>
  <si>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</si>
  <si>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</si>
  <si>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</si>
  <si>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</si>
  <si>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</si>
  <si>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</si>
  <si>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</si>
  <si>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</si>
  <si>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</si>
  <si>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</si>
  <si>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</si>
  <si>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</si>
  <si>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</si>
  <si>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</si>
  <si>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</si>
  <si>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</si>
  <si>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</si>
  <si>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</si>
  <si>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</si>
  <si>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</si>
  <si>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</si>
  <si>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</si>
  <si>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</si>
  <si>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</si>
  <si>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</si>
  <si>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</si>
  <si>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</si>
  <si>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</si>
  <si>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</si>
  <si>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</si>
  <si>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</si>
  <si>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</si>
  <si>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</si>
  <si>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</si>
  <si>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</si>
  <si>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</si>
  <si>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</si>
  <si>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</si>
  <si>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</si>
  <si>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</si>
  <si>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</si>
  <si>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</si>
  <si>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</si>
  <si>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</si>
  <si>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</si>
  <si>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</si>
  <si>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</si>
  <si>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</si>
  <si>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</si>
  <si>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</si>
  <si>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</si>
  <si>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</si>
  <si>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</si>
  <si>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</si>
  <si>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</si>
  <si>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</si>
  <si>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</si>
  <si>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</si>
  <si>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</si>
  <si>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</si>
  <si>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</si>
  <si>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</si>
  <si>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</si>
  <si>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</si>
  <si>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</si>
  <si>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</si>
  <si>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</si>
  <si>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</si>
  <si>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</si>
  <si>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</si>
  <si>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</si>
  <si>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</si>
  <si>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</si>
  <si>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</si>
  <si>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</si>
  <si>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</si>
  <si>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</si>
  <si>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</si>
  <si>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</si>
  <si>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</si>
  <si>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</si>
  <si>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</si>
  <si>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</si>
  <si>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</si>
  <si>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</si>
  <si>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</si>
  <si>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</si>
  <si>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</si>
  <si>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</si>
  <si>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</si>
  <si>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</si>
  <si>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</si>
  <si>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</si>
  <si>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</si>
  <si>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</si>
  <si>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</si>
  <si>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</si>
  <si>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</si>
  <si>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</si>
  <si>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</si>
  <si>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</si>
  <si>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</si>
  <si>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</si>
  <si>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</si>
  <si>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</si>
  <si>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</si>
  <si>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</si>
  <si>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</si>
  <si>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</si>
  <si>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</si>
  <si>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</si>
  <si>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</si>
  <si>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</si>
  <si>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</si>
  <si>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</si>
  <si>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</si>
  <si>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</si>
  <si>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</si>
  <si>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</si>
  <si>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</si>
  <si>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</si>
  <si>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</si>
  <si>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</si>
  <si>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</si>
  <si>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</si>
  <si>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</si>
  <si>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</si>
  <si>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</si>
  <si>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</si>
  <si>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</si>
  <si>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</si>
  <si>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</si>
  <si>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</si>
  <si>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</si>
  <si>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</si>
  <si>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</si>
  <si>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</si>
  <si>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</si>
  <si>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</si>
  <si>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</si>
  <si>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</si>
  <si>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</si>
  <si>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</si>
  <si>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</si>
  <si>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</si>
  <si>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</si>
  <si>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</si>
  <si>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</si>
  <si>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</si>
  <si>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</si>
  <si>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</si>
  <si>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</si>
  <si>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</si>
  <si>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</si>
  <si>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</si>
  <si>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</si>
  <si>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</si>
  <si>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</si>
  <si>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</si>
  <si>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</si>
  <si>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</si>
  <si>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</si>
  <si>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</si>
  <si>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</si>
  <si>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</si>
  <si>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</si>
  <si>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</si>
  <si>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</si>
  <si>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</si>
  <si>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</si>
  <si>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</si>
  <si>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</si>
  <si>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</si>
  <si>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</si>
  <si>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</si>
  <si>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</si>
  <si>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</si>
  <si>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</si>
  <si>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</si>
  <si>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</si>
  <si>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</si>
  <si>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</si>
  <si>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</si>
  <si>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</si>
  <si>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</si>
  <si>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</si>
  <si>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</si>
  <si>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</si>
  <si>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</si>
  <si>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</si>
  <si>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</si>
  <si>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</si>
  <si>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</si>
  <si>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</si>
  <si>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</si>
  <si>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</si>
  <si>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</si>
  <si>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</si>
  <si>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</si>
  <si>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</si>
  <si>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</si>
  <si>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</si>
  <si>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</si>
  <si>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</si>
  <si>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</si>
  <si>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</si>
  <si>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</si>
  <si>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</si>
  <si>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</si>
  <si>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</si>
  <si>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</si>
  <si>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</si>
  <si>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</si>
  <si>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</si>
  <si>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</si>
  <si>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</si>
  <si>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</si>
  <si>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</si>
  <si>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</si>
  <si>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</si>
  <si>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</si>
  <si>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</si>
  <si>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</si>
  <si>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</si>
  <si>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</si>
  <si>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</si>
  <si>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</si>
  <si>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</si>
  <si>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</si>
  <si>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</si>
  <si>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</si>
  <si>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</si>
  <si>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</si>
  <si>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</si>
  <si>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</si>
  <si>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</si>
  <si>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</si>
  <si>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</si>
  <si>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</si>
  <si>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</si>
  <si>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</si>
  <si>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</si>
  <si>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</si>
  <si>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</si>
  <si>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</si>
  <si>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</si>
  <si>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</si>
  <si>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</si>
  <si>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</si>
  <si>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</si>
  <si>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</si>
  <si>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</si>
  <si>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</si>
  <si>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</si>
  <si>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</si>
  <si>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</si>
  <si>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</si>
  <si>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</si>
  <si>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</si>
  <si>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</si>
  <si>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</si>
  <si>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</si>
  <si>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</si>
  <si>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</si>
  <si>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</si>
  <si>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</si>
  <si>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</si>
  <si>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</si>
  <si>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</si>
  <si>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</si>
  <si>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</si>
  <si>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</si>
  <si>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</si>
  <si>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</si>
  <si>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</si>
  <si>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</si>
  <si>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</si>
  <si>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</si>
  <si>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</si>
  <si>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</si>
  <si>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</si>
  <si>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</si>
  <si>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</si>
  <si>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</si>
  <si>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</si>
  <si>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</si>
  <si>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</si>
  <si>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</si>
  <si>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</si>
  <si>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</si>
  <si>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</si>
  <si>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</si>
  <si>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</si>
  <si>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</si>
  <si>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</si>
  <si>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</si>
  <si>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</si>
  <si>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</si>
  <si>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</si>
  <si>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</si>
  <si>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</si>
  <si>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</si>
  <si>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</si>
  <si>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</si>
  <si>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</si>
  <si>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</si>
  <si>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</si>
  <si>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</si>
  <si>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</si>
  <si>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</si>
  <si>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</si>
  <si>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</si>
  <si>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</si>
  <si>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</si>
  <si>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</si>
  <si>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</si>
  <si>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</si>
  <si>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</si>
  <si>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</si>
  <si>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</si>
  <si>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</si>
  <si>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</si>
  <si>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</si>
  <si>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</si>
  <si>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</si>
  <si>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</si>
  <si>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</si>
  <si>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</si>
  <si>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</si>
  <si>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</si>
  <si>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</si>
  <si>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</si>
  <si>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</si>
  <si>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</si>
  <si>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</si>
  <si>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</si>
  <si>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</si>
  <si>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</si>
  <si>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</si>
  <si>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</si>
  <si>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</si>
  <si>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</si>
  <si>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</si>
  <si>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</si>
  <si>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</si>
  <si>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</si>
  <si>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</si>
  <si>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</si>
  <si>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</si>
  <si>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</si>
  <si>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</si>
  <si>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</si>
  <si>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</si>
  <si>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</si>
  <si>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</si>
  <si>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</si>
  <si>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</si>
  <si>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</si>
  <si>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</si>
  <si>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</si>
  <si>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</si>
  <si>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</si>
  <si>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</si>
  <si>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</si>
  <si>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</si>
  <si>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</si>
  <si>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</si>
  <si>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</si>
  <si>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</si>
  <si>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</si>
  <si>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</si>
  <si>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</si>
  <si>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</si>
  <si>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</si>
  <si>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</si>
  <si>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</si>
  <si>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</si>
  <si>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</si>
  <si>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</si>
  <si>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</si>
  <si>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</si>
  <si>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</si>
  <si>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</si>
  <si>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</si>
  <si>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</si>
  <si>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</si>
  <si>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</si>
  <si>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</si>
  <si>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</si>
  <si>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</si>
  <si>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</si>
  <si>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</si>
  <si>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</si>
  <si>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</si>
  <si>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</si>
  <si>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</si>
  <si>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</si>
  <si>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</si>
  <si>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</si>
  <si>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</si>
  <si>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</si>
  <si>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</si>
  <si>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</si>
  <si>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</si>
  <si>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</si>
  <si>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</si>
  <si>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</si>
  <si>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</si>
  <si>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</si>
  <si>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</si>
  <si>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</si>
  <si>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</si>
  <si>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</si>
  <si>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</si>
  <si>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</si>
  <si>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</si>
  <si>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</si>
  <si>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</si>
  <si>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</si>
  <si>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</si>
  <si>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</si>
  <si>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</si>
  <si>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</si>
  <si>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</si>
  <si>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</si>
  <si>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</si>
  <si>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</si>
  <si>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</si>
  <si>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</si>
  <si>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</si>
  <si>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</si>
  <si>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</si>
  <si>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</si>
  <si>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</si>
  <si>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</si>
  <si>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</si>
  <si>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</si>
  <si>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</si>
  <si>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</si>
  <si>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</si>
  <si>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</si>
  <si>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</si>
  <si>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</si>
  <si>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</si>
  <si>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</si>
  <si>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</si>
  <si>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</si>
  <si>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</si>
  <si>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</si>
  <si>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</si>
  <si>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</si>
  <si>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</si>
  <si>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</si>
  <si>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</si>
  <si>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</si>
  <si>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</si>
  <si>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</si>
  <si>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</si>
  <si>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</si>
  <si>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</si>
  <si>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</si>
  <si>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</si>
  <si>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</si>
  <si>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</si>
  <si>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</si>
  <si>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</si>
  <si>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</si>
  <si>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</si>
  <si>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</si>
  <si>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</si>
  <si>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</si>
  <si>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</si>
  <si>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</si>
  <si>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</si>
  <si>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</si>
  <si>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</si>
  <si>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</si>
  <si>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</si>
  <si>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</si>
  <si>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</si>
  <si>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</si>
  <si>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</si>
  <si>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</si>
  <si>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</si>
  <si>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</si>
  <si>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</si>
  <si>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</si>
  <si>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</si>
  <si>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</si>
  <si>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</si>
  <si>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</si>
  <si>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</si>
  <si>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</si>
  <si>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</si>
  <si>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</si>
  <si>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</si>
  <si>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</si>
  <si>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</si>
  <si>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</si>
  <si>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</si>
  <si>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</si>
  <si>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</si>
  <si>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</si>
  <si>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</si>
  <si>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</si>
  <si>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</si>
  <si>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</si>
  <si>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</si>
  <si>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</si>
  <si>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</si>
  <si>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</si>
  <si>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</si>
  <si>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</si>
  <si>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</si>
  <si>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</si>
  <si>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</si>
  <si>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</si>
  <si>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</si>
  <si>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</si>
  <si>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</si>
  <si>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</si>
  <si>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</si>
  <si>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</si>
  <si>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</si>
  <si>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</si>
  <si>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</si>
  <si>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</si>
  <si>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</si>
  <si>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</si>
  <si>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</si>
  <si>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</si>
  <si>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</si>
  <si>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</si>
  <si>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</si>
  <si>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</si>
  <si>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</si>
  <si>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</si>
  <si>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</si>
  <si>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</si>
  <si>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</si>
  <si>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</si>
  <si>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</si>
  <si>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</si>
  <si>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</si>
  <si>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</si>
  <si>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</si>
  <si>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</si>
  <si>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</si>
  <si>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</si>
  <si>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</si>
  <si>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</si>
  <si>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</si>
  <si>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</si>
  <si>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</si>
  <si>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</si>
  <si>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</si>
  <si>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</si>
  <si>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</si>
  <si>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</si>
  <si>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</si>
  <si>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</si>
  <si>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</si>
  <si>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</si>
  <si>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</si>
  <si>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</si>
  <si>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</si>
  <si>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</si>
  <si>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</si>
  <si>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</si>
  <si>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</si>
  <si>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</si>
  <si>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</si>
  <si>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</si>
  <si>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</si>
  <si>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</si>
  <si>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</si>
  <si>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</si>
  <si>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</si>
  <si>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</si>
  <si>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</si>
  <si>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</si>
  <si>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</si>
  <si>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</si>
  <si>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</si>
  <si>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</si>
  <si>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</si>
  <si>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</si>
  <si>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</si>
  <si>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</si>
  <si>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</si>
  <si>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</si>
  <si>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</si>
  <si>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</si>
  <si>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</si>
  <si>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</si>
  <si>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</si>
  <si>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</si>
  <si>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</si>
  <si>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</si>
  <si>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</si>
  <si>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</si>
  <si>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</si>
  <si>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</si>
  <si>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</si>
  <si>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</si>
  <si>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</si>
  <si>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</si>
  <si>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</si>
  <si>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</si>
  <si>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</si>
  <si>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</si>
  <si>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</si>
  <si>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</si>
  <si>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</si>
  <si>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</si>
  <si>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</si>
  <si>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</si>
  <si>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</si>
  <si>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</si>
  <si>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</si>
  <si>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</si>
  <si>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</si>
  <si>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</si>
  <si>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</si>
  <si>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</si>
  <si>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</si>
  <si>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</si>
  <si>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</si>
  <si>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</si>
  <si>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</si>
  <si>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</si>
  <si>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</si>
  <si>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</si>
  <si>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</si>
  <si>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</si>
  <si>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</si>
  <si>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</si>
  <si>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</si>
  <si>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</si>
  <si>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</si>
  <si>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</si>
  <si>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</si>
  <si>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</si>
  <si>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</si>
  <si>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</si>
  <si>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</si>
  <si>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</si>
  <si>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</si>
  <si>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</si>
  <si>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</si>
  <si>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</si>
  <si>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</si>
  <si>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</si>
  <si>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</si>
  <si>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</si>
  <si>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</si>
  <si>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</si>
  <si>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</si>
  <si>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</si>
  <si>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</si>
  <si>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</si>
  <si>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</si>
  <si>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</si>
  <si>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</si>
  <si>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</si>
  <si>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</si>
  <si>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</si>
  <si>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</si>
  <si>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</si>
  <si>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</si>
  <si>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</si>
  <si>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</si>
  <si>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</si>
  <si>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</si>
  <si>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</si>
  <si>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</si>
  <si>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</si>
  <si>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</si>
  <si>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</si>
  <si>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</si>
  <si>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</si>
  <si>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</si>
  <si>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</si>
  <si>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</si>
  <si>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</si>
  <si>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</si>
  <si>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</si>
  <si>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</si>
  <si>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</si>
  <si>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</si>
  <si>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</si>
  <si>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</si>
  <si>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</si>
  <si>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</si>
  <si>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</si>
  <si>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</si>
  <si>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</si>
  <si>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</si>
  <si>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</si>
  <si>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</si>
  <si>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</si>
  <si>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</si>
  <si>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</si>
  <si>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</si>
  <si>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</si>
  <si>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</si>
  <si>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</si>
  <si>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</si>
  <si>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</si>
  <si>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</si>
  <si>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</si>
  <si>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</si>
  <si>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</si>
  <si>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</si>
  <si>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</si>
  <si>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</si>
  <si>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</si>
  <si>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</si>
  <si>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</si>
  <si>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</si>
  <si>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</si>
  <si>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</si>
  <si>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</si>
  <si>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</si>
  <si>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</si>
  <si>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</si>
  <si>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</si>
  <si>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</si>
  <si>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</si>
  <si>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</si>
  <si>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</si>
  <si>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</si>
  <si>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</si>
  <si>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</si>
  <si>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</si>
  <si>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</si>
  <si>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</si>
  <si>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</si>
  <si>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</si>
  <si>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</si>
  <si>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</si>
  <si>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</si>
  <si>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</si>
  <si>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</si>
  <si>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</si>
  <si>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</si>
  <si>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</si>
  <si>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</si>
  <si>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</si>
  <si>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</si>
  <si>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</si>
  <si>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</si>
  <si>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</si>
  <si>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</si>
  <si>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</si>
  <si>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</si>
  <si>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</si>
  <si>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</si>
  <si>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</si>
  <si>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</si>
  <si>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</si>
  <si>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</si>
  <si>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</si>
  <si>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</si>
  <si>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</si>
  <si>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</si>
  <si>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</si>
  <si>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</si>
  <si>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</si>
  <si>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</si>
  <si>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</si>
  <si>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</si>
  <si>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</si>
  <si>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</si>
  <si>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</si>
  <si>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</si>
  <si>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</si>
  <si>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</si>
  <si>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</si>
  <si>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</si>
  <si>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</si>
  <si>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</si>
  <si>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</si>
  <si>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</si>
  <si>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</si>
  <si>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</si>
  <si>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</si>
  <si>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</si>
  <si>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</si>
  <si>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</si>
  <si>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</si>
  <si>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</si>
  <si>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</si>
  <si>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</si>
  <si>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</si>
  <si>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</si>
  <si>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</si>
  <si>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</si>
  <si>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</si>
  <si>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</si>
  <si>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</si>
  <si>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</si>
  <si>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</si>
  <si>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</si>
  <si>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</si>
  <si>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</si>
  <si>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</si>
  <si>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</si>
  <si>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</si>
  <si>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</si>
  <si>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</si>
  <si>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</si>
  <si>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</si>
  <si>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</si>
  <si>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</si>
  <si>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</si>
  <si>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</si>
  <si>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</si>
  <si>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</si>
  <si>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</si>
  <si>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</si>
  <si>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</si>
  <si>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</si>
  <si>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</si>
  <si>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</si>
  <si>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</si>
  <si>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</si>
  <si>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</si>
  <si>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</si>
  <si>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</si>
  <si>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</si>
  <si>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</si>
  <si>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</si>
  <si>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</si>
  <si>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</si>
  <si>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</si>
  <si>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</si>
  <si>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</si>
  <si>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</si>
  <si>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</si>
  <si>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</si>
  <si>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</si>
  <si>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</si>
  <si>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</si>
  <si>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</si>
  <si>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</si>
  <si>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</si>
  <si>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</si>
  <si>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</si>
  <si>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</si>
  <si>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</si>
  <si>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</si>
  <si>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</si>
  <si>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</si>
  <si>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</si>
  <si>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</si>
  <si>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</si>
  <si>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</si>
  <si>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</si>
  <si>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</si>
  <si>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</si>
  <si>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</si>
  <si>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</si>
  <si>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</si>
  <si>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</si>
  <si>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</si>
  <si>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</si>
  <si>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</si>
  <si>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</si>
  <si>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</si>
  <si>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</si>
  <si>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</si>
  <si>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</si>
  <si>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</si>
  <si>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</si>
  <si>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</si>
  <si>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</si>
  <si>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</si>
  <si>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</si>
  <si>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</si>
  <si>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</si>
  <si>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</si>
  <si>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</si>
  <si>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</si>
  <si>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</si>
  <si>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</si>
  <si>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</si>
  <si>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</si>
  <si>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</si>
  <si>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</si>
  <si>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</si>
  <si>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</si>
  <si>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</si>
  <si>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</si>
  <si>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</si>
  <si>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</si>
  <si>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</si>
  <si>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</si>
  <si>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</si>
  <si>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</si>
  <si>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</si>
  <si>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</si>
  <si>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</si>
  <si>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</si>
  <si>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</si>
  <si>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</si>
  <si>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</si>
  <si>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</si>
  <si>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</si>
  <si>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</si>
  <si>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</si>
  <si>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</si>
  <si>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</si>
  <si>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</si>
  <si>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</si>
  <si>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</si>
  <si>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</si>
  <si>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</si>
  <si>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</si>
  <si>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</si>
  <si>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</si>
  <si>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</si>
  <si>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</si>
  <si>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</si>
  <si>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</si>
  <si>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</si>
  <si>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</si>
  <si>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</si>
  <si>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</si>
  <si>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</si>
  <si>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</si>
  <si>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</si>
  <si>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</si>
  <si>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</si>
  <si>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</si>
  <si>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</si>
  <si>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</si>
  <si>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</si>
  <si>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</si>
  <si>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</si>
  <si>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</si>
  <si>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</si>
  <si>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</si>
  <si>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</si>
  <si>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</si>
  <si>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</si>
  <si>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</si>
  <si>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</si>
  <si>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</si>
  <si>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</si>
  <si>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</si>
  <si>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</si>
  <si>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</si>
  <si>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</si>
  <si>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</si>
  <si>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</si>
  <si>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</si>
  <si>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</si>
  <si>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</si>
  <si>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</si>
  <si>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</si>
  <si>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</si>
  <si>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</si>
  <si>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</si>
  <si>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</si>
  <si>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</si>
  <si>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</si>
  <si>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</si>
  <si>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</si>
  <si>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</si>
  <si>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</si>
  <si>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</si>
  <si>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</si>
  <si>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</si>
  <si>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</si>
  <si>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</si>
  <si>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</si>
  <si>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</si>
  <si>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</si>
  <si>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</si>
  <si>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</si>
  <si>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</si>
  <si>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</si>
  <si>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</si>
  <si>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</si>
  <si>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</si>
  <si>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</si>
  <si>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</si>
  <si>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</si>
  <si>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</si>
  <si>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</si>
  <si>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</si>
  <si>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</si>
  <si>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</si>
  <si>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</si>
  <si>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</si>
  <si>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</si>
  <si>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</si>
  <si>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</si>
  <si>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</si>
  <si>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</si>
  <si>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</si>
  <si>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</si>
  <si>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</si>
  <si>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</si>
  <si>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</si>
  <si>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</si>
  <si>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</si>
  <si>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</si>
  <si>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</si>
  <si>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</si>
  <si>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</si>
  <si>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</si>
  <si>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</si>
  <si>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</si>
  <si>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</si>
  <si>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</si>
  <si>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</si>
  <si>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</si>
  <si>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</si>
  <si>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</si>
  <si>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</si>
  <si>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</si>
  <si>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</si>
  <si>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</si>
  <si>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</si>
  <si>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</si>
  <si>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</si>
  <si>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</si>
  <si>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</si>
  <si>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</si>
  <si>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</si>
  <si>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</si>
  <si>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</si>
  <si>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</si>
  <si>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</si>
  <si>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</si>
  <si>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</si>
  <si>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</si>
  <si>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</si>
  <si>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</si>
  <si>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</si>
  <si>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</si>
  <si>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</si>
  <si>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</si>
  <si>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</si>
  <si>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</si>
  <si>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</si>
  <si>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</si>
  <si>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</si>
  <si>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</si>
  <si>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</si>
  <si>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</si>
  <si>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</si>
  <si>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</si>
  <si>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</si>
  <si>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</si>
  <si>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</si>
  <si>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</si>
  <si>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</si>
  <si>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</si>
  <si>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</si>
  <si>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</si>
  <si>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</si>
  <si>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</si>
  <si>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</si>
  <si>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</si>
  <si>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</si>
  <si>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</si>
  <si>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</si>
  <si>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</si>
  <si>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</si>
  <si>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</si>
  <si>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</si>
  <si>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</si>
  <si>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</si>
  <si>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</si>
  <si>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</si>
  <si>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</si>
  <si>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</si>
  <si>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</si>
  <si>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</si>
  <si>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</si>
  <si>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</si>
  <si>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</si>
  <si>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</si>
  <si>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</si>
  <si>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</si>
  <si>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</si>
  <si>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</si>
  <si>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</si>
  <si>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</si>
  <si>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</si>
  <si>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</si>
  <si>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</si>
  <si>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</si>
  <si>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</si>
  <si>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</si>
  <si>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</si>
  <si>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</si>
  <si>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</si>
  <si>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</si>
  <si>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</si>
  <si>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</si>
  <si>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</si>
  <si>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</si>
  <si>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</si>
  <si>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</si>
  <si>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</si>
  <si>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</si>
  <si>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</si>
  <si>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</si>
  <si>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</si>
  <si>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</si>
  <si>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</si>
  <si>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</si>
  <si>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</si>
  <si>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</si>
  <si>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</si>
  <si>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</si>
  <si>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</si>
  <si>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</si>
  <si>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</si>
  <si>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</si>
  <si>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</si>
  <si>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</si>
  <si>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</si>
  <si>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</si>
  <si>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</si>
  <si>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</si>
  <si>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</si>
  <si>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</si>
  <si>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</si>
  <si>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</si>
  <si>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</si>
  <si>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</si>
  <si>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</si>
  <si>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</si>
  <si>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</si>
  <si>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</si>
  <si>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</si>
  <si>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</si>
  <si>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</si>
  <si>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</si>
  <si>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</si>
  <si>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</si>
  <si>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</si>
  <si>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</si>
  <si>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</si>
  <si>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</si>
  <si>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</si>
  <si>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</si>
  <si>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</si>
  <si>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</si>
  <si>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</si>
  <si>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</si>
  <si>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</si>
  <si>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</si>
  <si>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</si>
  <si>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</si>
  <si>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</si>
  <si>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</si>
  <si>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</si>
  <si>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</si>
  <si>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</si>
  <si>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</si>
  <si>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</si>
  <si>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</si>
  <si>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</si>
  <si>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</si>
  <si>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</si>
  <si>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</si>
  <si>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</si>
  <si>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</si>
  <si>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</si>
  <si>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</si>
  <si>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</si>
  <si>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</si>
  <si>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</si>
  <si>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</si>
  <si>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</si>
  <si>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</si>
  <si>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</si>
  <si>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</si>
  <si>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</si>
  <si>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</si>
  <si>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</si>
  <si>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</si>
  <si>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</si>
  <si>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</si>
  <si>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</si>
  <si>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</si>
  <si>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</si>
  <si>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</si>
  <si>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</si>
  <si>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</si>
  <si>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</si>
  <si>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</si>
  <si>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</si>
  <si>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</si>
  <si>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</si>
  <si>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</si>
  <si>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</si>
  <si>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</si>
  <si>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</si>
  <si>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</si>
  <si>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</si>
  <si>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</si>
  <si>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</si>
  <si>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</si>
  <si>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</si>
  <si>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</si>
  <si>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</si>
  <si>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</si>
  <si>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</si>
  <si>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</si>
  <si>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</si>
  <si>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</si>
  <si>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</si>
  <si>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</si>
  <si>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</si>
  <si>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</si>
  <si>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</si>
  <si>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</si>
  <si>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</si>
  <si>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</si>
  <si>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</si>
  <si>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</si>
  <si>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</si>
  <si>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</si>
  <si>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</si>
  <si>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</si>
  <si>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</si>
  <si>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</si>
  <si>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</si>
  <si>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</si>
  <si>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</si>
  <si>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</si>
  <si>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</si>
  <si>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</si>
  <si>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</si>
  <si>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</si>
  <si>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</si>
  <si>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</si>
  <si>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</si>
  <si>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</si>
  <si>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</si>
  <si>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</si>
  <si>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</si>
  <si>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</si>
  <si>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</si>
  <si>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</si>
  <si>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</si>
  <si>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</si>
  <si>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</si>
  <si>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</si>
  <si>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</si>
  <si>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</si>
  <si>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</si>
  <si>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</si>
  <si>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</si>
  <si>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</si>
  <si>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</si>
  <si>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</si>
  <si>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</si>
  <si>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</si>
  <si>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</si>
  <si>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</si>
  <si>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</si>
  <si>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</si>
  <si>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</si>
  <si>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</si>
  <si>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</si>
  <si>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</si>
  <si>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</si>
  <si>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</si>
  <si>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</si>
  <si>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</si>
  <si>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</si>
  <si>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</si>
  <si>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</si>
  <si>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</si>
  <si>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</si>
  <si>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</si>
  <si>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</si>
  <si>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</si>
  <si>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</si>
  <si>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</si>
  <si>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</si>
  <si>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</si>
  <si>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</si>
  <si>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</si>
  <si>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</si>
  <si>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</si>
  <si>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</si>
  <si>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</si>
  <si>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</si>
  <si>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</si>
  <si>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</si>
  <si>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</si>
  <si>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</si>
  <si>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</si>
  <si>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</si>
  <si>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</si>
  <si>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</si>
  <si>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</si>
  <si>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</si>
  <si>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</si>
  <si>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</si>
  <si>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</si>
  <si>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</si>
  <si>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</si>
  <si>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</si>
  <si>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</si>
  <si>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</si>
  <si>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</si>
  <si>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</si>
  <si>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</si>
  <si>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</si>
  <si>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</si>
  <si>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</si>
  <si>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</si>
  <si>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</si>
  <si>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</si>
  <si>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</si>
  <si>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</si>
  <si>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</si>
  <si>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</si>
  <si>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</si>
  <si>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</si>
  <si>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</si>
  <si>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</si>
  <si>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</si>
  <si>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</si>
  <si>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</si>
  <si>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</si>
  <si>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</si>
  <si>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</si>
  <si>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</si>
  <si>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</si>
  <si>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</si>
  <si>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</si>
  <si>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</si>
  <si>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</si>
  <si>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</si>
  <si>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</si>
  <si>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</si>
  <si>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</si>
  <si>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</si>
  <si>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</si>
  <si>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</si>
  <si>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</si>
  <si>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</si>
  <si>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</si>
  <si>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</si>
  <si>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</si>
  <si>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</si>
  <si>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</si>
  <si>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</si>
  <si>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</si>
  <si>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</si>
  <si>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</si>
  <si>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</si>
  <si>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</si>
  <si>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</si>
  <si>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</si>
  <si>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</si>
  <si>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</si>
  <si>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</si>
  <si>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</si>
  <si>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</si>
  <si>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</si>
  <si>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</si>
  <si>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</si>
  <si>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</si>
  <si>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</si>
  <si>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</si>
  <si>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</si>
  <si>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</si>
  <si>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</si>
  <si>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</si>
  <si>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</si>
  <si>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</si>
  <si>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</si>
  <si>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</si>
  <si>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</si>
  <si>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</si>
  <si>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</si>
  <si>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</si>
  <si>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</si>
  <si>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</si>
  <si>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</si>
  <si>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</si>
  <si>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</si>
  <si>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</si>
  <si>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</si>
  <si>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</si>
  <si>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</si>
  <si>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</si>
  <si>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</si>
  <si>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</si>
  <si>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</si>
  <si>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</si>
  <si>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</si>
  <si>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</si>
  <si>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</si>
  <si>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</si>
  <si>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</si>
  <si>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</si>
  <si>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</si>
  <si>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</si>
  <si>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</si>
  <si>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</si>
  <si>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</si>
  <si>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</si>
  <si>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</si>
  <si>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</si>
  <si>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</si>
  <si>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</si>
  <si>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</si>
  <si>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</si>
  <si>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</si>
  <si>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</si>
  <si>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</si>
  <si>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</si>
  <si>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</si>
  <si>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</si>
  <si>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</si>
  <si>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</si>
  <si>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</si>
  <si>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</si>
  <si>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</si>
  <si>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</si>
  <si>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</si>
  <si>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</si>
  <si>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</si>
  <si>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</si>
  <si>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</si>
  <si>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</si>
  <si>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</si>
  <si>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</si>
  <si>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</si>
  <si>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</si>
  <si>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</si>
  <si>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</si>
  <si>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</si>
  <si>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</si>
  <si>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</si>
  <si>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</si>
  <si>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</si>
  <si>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</si>
  <si>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</si>
  <si>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</si>
  <si>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</si>
  <si>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</si>
  <si>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</si>
  <si>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</si>
  <si>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</si>
  <si>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</si>
  <si>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</si>
  <si>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</si>
  <si>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</si>
  <si>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</si>
  <si>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</si>
  <si>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</si>
  <si>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</si>
  <si>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</si>
  <si>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</si>
  <si>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</si>
  <si>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</si>
  <si>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</si>
  <si>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</si>
  <si>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</si>
  <si>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</si>
  <si>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</si>
  <si>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</si>
  <si>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</si>
  <si>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</si>
  <si>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</si>
  <si>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</si>
  <si>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</si>
  <si>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</si>
  <si>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</si>
  <si>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</si>
  <si>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</si>
  <si>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</si>
  <si>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</si>
  <si>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</si>
  <si>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</si>
  <si>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</si>
  <si>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</si>
  <si>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</si>
  <si>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</si>
  <si>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</si>
  <si>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</si>
  <si>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</si>
  <si>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</si>
  <si>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</si>
  <si>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</si>
  <si>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</si>
  <si>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</si>
  <si>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</si>
  <si>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</si>
  <si>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</si>
  <si>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</si>
  <si>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</si>
  <si>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</si>
  <si>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</si>
  <si>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</si>
  <si>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</si>
  <si>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</si>
  <si>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</si>
  <si>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</si>
  <si>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</si>
  <si>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</si>
  <si>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</si>
  <si>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</si>
  <si>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</si>
  <si>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</si>
  <si>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</si>
  <si>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</si>
  <si>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</si>
  <si>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</si>
  <si>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</si>
  <si>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</si>
  <si>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</si>
  <si>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</si>
  <si>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</si>
  <si>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</si>
  <si>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</si>
  <si>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</si>
  <si>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</si>
  <si>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</si>
  <si>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</si>
  <si>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</si>
  <si>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</si>
  <si>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</si>
  <si>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</si>
  <si>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</si>
  <si>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</si>
  <si>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</si>
  <si>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</si>
  <si>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</si>
  <si>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</si>
  <si>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</si>
  <si>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</si>
  <si>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</si>
  <si>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</si>
  <si>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</si>
  <si>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</si>
  <si>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</si>
  <si>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</si>
  <si>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</si>
  <si>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</si>
  <si>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</si>
  <si>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</si>
  <si>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</si>
  <si>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</si>
  <si>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</si>
  <si>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</si>
  <si>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</si>
  <si>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</si>
  <si>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</si>
  <si>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</si>
  <si>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</si>
  <si>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</si>
  <si>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</si>
  <si>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</si>
  <si>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</si>
  <si>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</si>
  <si>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</si>
  <si>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</si>
  <si>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</si>
  <si>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</si>
  <si>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</si>
  <si>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</si>
  <si>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</si>
  <si>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</si>
  <si>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</si>
  <si>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</si>
  <si>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</si>
  <si>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</si>
  <si>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</si>
  <si>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</si>
  <si>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</si>
  <si>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</si>
  <si>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</si>
  <si>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</si>
  <si>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</si>
  <si>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</si>
  <si>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</si>
  <si>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</si>
  <si>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</si>
  <si>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</si>
  <si>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</si>
  <si>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</si>
  <si>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</si>
  <si>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</si>
  <si>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</si>
  <si>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</si>
  <si>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</si>
  <si>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</si>
  <si>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</si>
  <si>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</si>
  <si>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</si>
  <si>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</si>
  <si>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</si>
  <si>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</si>
  <si>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</si>
  <si>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</si>
  <si>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</si>
  <si>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</si>
  <si>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</si>
  <si>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</si>
  <si>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</si>
  <si>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</si>
  <si>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</si>
  <si>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</si>
  <si>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</si>
  <si>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</si>
  <si>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</si>
  <si>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</si>
  <si>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</si>
  <si>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</si>
  <si>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</si>
  <si>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</si>
  <si>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</si>
  <si>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</si>
  <si>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</si>
  <si>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</si>
  <si>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</si>
  <si>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</si>
  <si>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</si>
  <si>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</si>
  <si>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</si>
  <si>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</si>
  <si>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</si>
  <si>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</si>
  <si>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</si>
  <si>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</si>
  <si>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</si>
  <si>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</si>
  <si>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</si>
  <si>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</si>
  <si>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</si>
  <si>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</si>
  <si>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</si>
  <si>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</si>
  <si>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</si>
  <si>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</si>
  <si>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</si>
  <si>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</si>
  <si>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</si>
  <si>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</si>
  <si>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</si>
  <si>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</si>
  <si>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</si>
  <si>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</si>
  <si>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</si>
  <si>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</si>
  <si>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</si>
  <si>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</si>
  <si>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</si>
  <si>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</si>
  <si>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</si>
  <si>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</si>
  <si>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</si>
  <si>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</si>
  <si>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</si>
  <si>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</si>
  <si>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</si>
  <si>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</si>
  <si>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</si>
  <si>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</si>
  <si>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</si>
  <si>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</si>
  <si>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</si>
  <si>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</si>
  <si>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</si>
  <si>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</si>
  <si>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</si>
  <si>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</si>
  <si>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</si>
  <si>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</si>
  <si>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</si>
  <si>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</si>
  <si>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</si>
  <si>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</si>
  <si>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</si>
  <si>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</si>
  <si>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</si>
  <si>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</si>
  <si>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</si>
  <si>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</si>
  <si>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</si>
  <si>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</si>
  <si>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</si>
  <si>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</si>
  <si>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</si>
  <si>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</si>
  <si>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</si>
  <si>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</si>
  <si>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</si>
  <si>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</si>
  <si>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</si>
  <si>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</si>
  <si>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</si>
  <si>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</si>
  <si>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</si>
  <si>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</si>
  <si>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</si>
  <si>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</si>
  <si>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</si>
  <si>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</si>
  <si>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</si>
  <si>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</si>
  <si>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</si>
  <si>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</si>
  <si>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</si>
  <si>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</si>
  <si>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</si>
  <si>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</si>
  <si>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</si>
  <si>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</si>
  <si>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</si>
  <si>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</si>
  <si>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</si>
  <si>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</si>
  <si>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</si>
  <si>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</si>
  <si>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</si>
  <si>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</si>
  <si>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</si>
  <si>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</si>
  <si>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</si>
  <si>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</si>
  <si>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</si>
  <si>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</si>
  <si>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</si>
  <si>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</si>
  <si>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</si>
  <si>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</si>
  <si>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</si>
  <si>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</si>
  <si>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</si>
  <si>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</si>
  <si>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</si>
  <si>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</si>
  <si>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</si>
  <si>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</si>
  <si>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</si>
  <si>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</si>
  <si>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</si>
  <si>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</si>
  <si>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</si>
  <si>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</si>
  <si>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</si>
  <si>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</si>
  <si>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</si>
  <si>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</si>
  <si>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</si>
  <si>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</si>
  <si>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</si>
  <si>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</si>
  <si>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</si>
  <si>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</si>
  <si>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</si>
  <si>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</si>
  <si>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</si>
  <si>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</si>
  <si>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</si>
  <si>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</si>
  <si>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</si>
  <si>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</si>
  <si>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</si>
  <si>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</si>
  <si>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</si>
  <si>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</si>
  <si>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</si>
  <si>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</si>
  <si>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</si>
  <si>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</si>
  <si>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</si>
  <si>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</si>
  <si>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</si>
  <si>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</si>
  <si>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</si>
  <si>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</si>
  <si>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</si>
  <si>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</si>
  <si>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</si>
  <si>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</si>
  <si>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</si>
  <si>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</si>
  <si>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</si>
  <si>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</si>
  <si>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</si>
  <si>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</si>
  <si>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</si>
  <si>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</si>
  <si>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</si>
  <si>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</si>
  <si>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</si>
  <si>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</si>
  <si>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</si>
  <si>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</si>
  <si>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</si>
  <si>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</si>
  <si>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</si>
  <si>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</si>
  <si>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</si>
  <si>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</si>
  <si>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</si>
  <si>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</si>
  <si>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</si>
  <si>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</si>
  <si>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</si>
  <si>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</si>
  <si>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</si>
  <si>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</si>
  <si>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</si>
  <si>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</si>
  <si>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</si>
  <si>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</si>
  <si>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</si>
  <si>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</si>
  <si>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</si>
  <si>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</si>
  <si>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</si>
  <si>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</si>
  <si>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</si>
  <si>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</si>
  <si>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</si>
  <si>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</si>
  <si>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</si>
  <si>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</si>
  <si>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</si>
  <si>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</si>
  <si>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</si>
  <si>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</si>
  <si>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</si>
  <si>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</si>
  <si>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</si>
  <si>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</si>
  <si>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</si>
  <si>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</si>
  <si>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</si>
  <si>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</si>
  <si>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</si>
  <si>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</si>
  <si>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</si>
  <si>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</si>
  <si>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</si>
  <si>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</si>
  <si>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</si>
  <si>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</si>
  <si>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</si>
  <si>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</si>
  <si>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</si>
  <si>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</si>
  <si>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</si>
  <si>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</si>
  <si>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</si>
  <si>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</si>
  <si>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</si>
  <si>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</si>
  <si>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</si>
  <si>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</si>
  <si>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</si>
  <si>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</si>
  <si>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</si>
  <si>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</si>
  <si>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</si>
  <si>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</si>
  <si>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</si>
  <si>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</si>
  <si>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</si>
  <si>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</si>
  <si>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</si>
  <si>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</si>
  <si>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</si>
  <si>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</si>
  <si>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</si>
  <si>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</si>
  <si>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</si>
  <si>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</si>
  <si>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</si>
  <si>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</si>
  <si>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</si>
  <si>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</si>
  <si>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</si>
  <si>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</si>
  <si>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</si>
  <si>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</si>
  <si>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</si>
  <si>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</si>
  <si>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</si>
  <si>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</si>
  <si>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</si>
  <si>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</si>
  <si>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</si>
  <si>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</si>
  <si>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</si>
  <si>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</si>
  <si>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</si>
  <si>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</si>
  <si>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</si>
  <si>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</si>
  <si>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</si>
  <si>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</si>
  <si>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</si>
  <si>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</si>
  <si>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</si>
  <si>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</si>
  <si>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</si>
  <si>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</si>
  <si>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</si>
  <si>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</si>
  <si>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</si>
  <si>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</si>
  <si>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</si>
  <si>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</si>
  <si>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</si>
  <si>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</si>
  <si>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</si>
  <si>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</si>
  <si>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</si>
  <si>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</si>
  <si>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</si>
  <si>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</si>
  <si>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</si>
  <si>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</si>
  <si>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</si>
  <si>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</si>
  <si>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</si>
  <si>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</si>
  <si>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</si>
  <si>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</si>
  <si>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</si>
  <si>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</si>
  <si>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</si>
  <si>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</si>
  <si>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</si>
  <si>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</si>
  <si>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</si>
  <si>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</si>
  <si>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</si>
  <si>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</si>
  <si>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</si>
  <si>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</si>
  <si>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</si>
  <si>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</si>
  <si>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</si>
  <si>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</si>
  <si>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</si>
  <si>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</si>
  <si>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</si>
  <si>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</si>
  <si>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</si>
  <si>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</si>
  <si>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</si>
  <si>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</si>
  <si>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</si>
  <si>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</si>
  <si>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</si>
  <si>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</si>
  <si>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</si>
  <si>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</si>
  <si>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</si>
  <si>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</si>
  <si>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</si>
  <si>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</si>
  <si>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</si>
  <si>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</si>
  <si>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</si>
  <si>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</si>
  <si>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</si>
  <si>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</si>
  <si>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</si>
  <si>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</si>
  <si>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</si>
  <si>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</si>
  <si>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</si>
  <si>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</si>
  <si>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</si>
  <si>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</si>
  <si>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</si>
  <si>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</si>
  <si>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</si>
  <si>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</si>
  <si>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</si>
  <si>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</si>
  <si>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</si>
  <si>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</si>
  <si>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</si>
  <si>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</si>
  <si>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</si>
  <si>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</si>
  <si>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</si>
  <si>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</si>
  <si>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</si>
  <si>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</si>
  <si>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</si>
  <si>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</si>
  <si>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</si>
  <si>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</si>
  <si>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</si>
  <si>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</si>
  <si>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</si>
  <si>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</si>
  <si>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</si>
  <si>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</si>
  <si>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</si>
  <si>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</si>
  <si>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</si>
  <si>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</si>
  <si>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</si>
  <si>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</si>
  <si>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</si>
  <si>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</si>
  <si>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</si>
  <si>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</si>
  <si>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</si>
  <si>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</si>
  <si>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</si>
  <si>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</si>
  <si>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</si>
  <si>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</si>
  <si>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</si>
  <si>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</si>
  <si>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</si>
  <si>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</si>
  <si>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</si>
  <si>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</si>
  <si>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</si>
  <si>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</si>
  <si>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</si>
  <si>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</si>
  <si>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</si>
  <si>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</si>
  <si>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</si>
  <si>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</si>
  <si>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</si>
  <si>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</si>
  <si>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</si>
  <si>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</si>
  <si>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</si>
  <si>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</si>
  <si>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</si>
  <si>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</si>
  <si>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</si>
  <si>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</si>
  <si>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</si>
  <si>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</si>
  <si>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</si>
  <si>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</si>
  <si>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</si>
  <si>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</si>
  <si>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</si>
  <si>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</si>
  <si>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</si>
  <si>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</si>
  <si>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</si>
  <si>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</si>
  <si>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</si>
  <si>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</si>
  <si>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</si>
  <si>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</si>
  <si>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</si>
  <si>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</si>
  <si>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</si>
  <si>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</si>
  <si>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</si>
  <si>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</si>
  <si>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</si>
  <si>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</si>
  <si>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</si>
  <si>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</si>
  <si>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</si>
  <si>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</si>
  <si>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</si>
  <si>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</si>
  <si>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</si>
  <si>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</si>
  <si>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</si>
  <si>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</si>
  <si>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</si>
  <si>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</si>
  <si>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</si>
  <si>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</si>
  <si>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</si>
  <si>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</si>
  <si>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</si>
  <si>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</si>
  <si>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</si>
  <si>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</si>
  <si>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</si>
  <si>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</si>
  <si>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</si>
  <si>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</si>
  <si>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</si>
  <si>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</si>
  <si>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</si>
  <si>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</si>
  <si>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</si>
  <si>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</si>
  <si>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</si>
  <si>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</si>
  <si>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</si>
  <si>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</si>
  <si>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</si>
  <si>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</si>
  <si>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</si>
  <si>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</si>
  <si>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</si>
  <si>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</si>
  <si>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</si>
  <si>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</si>
  <si>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</si>
  <si>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</si>
  <si>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</si>
  <si>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</si>
  <si>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</si>
  <si>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</si>
  <si>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</si>
  <si>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</si>
  <si>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</si>
  <si>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</si>
  <si>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</si>
  <si>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</si>
  <si>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</si>
  <si>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</si>
  <si>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</si>
  <si>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</si>
  <si>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</si>
  <si>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</si>
  <si>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</si>
  <si>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</si>
  <si>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</si>
  <si>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</si>
  <si>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</si>
  <si>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</si>
  <si>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</si>
  <si>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</si>
  <si>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</si>
  <si>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</si>
  <si>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</si>
  <si>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</si>
  <si>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</si>
  <si>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</si>
  <si>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</si>
  <si>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</si>
  <si>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</si>
  <si>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</si>
  <si>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</si>
  <si>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</si>
  <si>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</si>
  <si>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</si>
  <si>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</si>
  <si>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</si>
  <si>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</si>
  <si>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</si>
  <si>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</si>
  <si>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</si>
  <si>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</si>
  <si>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</si>
  <si>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</si>
  <si>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</si>
  <si>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</si>
  <si>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</si>
  <si>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</si>
  <si>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</si>
  <si>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</si>
  <si>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</si>
  <si>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</si>
  <si>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</si>
  <si>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</si>
  <si>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</si>
  <si>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</si>
  <si>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</si>
  <si>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</si>
  <si>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</si>
  <si>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</si>
  <si>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</si>
  <si>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</si>
  <si>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</si>
  <si>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</si>
  <si>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</si>
  <si>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</si>
  <si>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</si>
  <si>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</si>
  <si>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</si>
  <si>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</si>
  <si>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</si>
  <si>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</si>
  <si>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</si>
  <si>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</si>
  <si>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</si>
  <si>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</si>
  <si>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</si>
  <si>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</si>
  <si>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</si>
  <si>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</si>
  <si>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</si>
  <si>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</si>
  <si>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</si>
  <si>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</si>
  <si>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</si>
  <si>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</si>
  <si>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</si>
  <si>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</si>
  <si>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</si>
  <si>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</si>
  <si>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</si>
  <si>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</si>
  <si>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</si>
  <si>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</si>
  <si>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</si>
  <si>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</si>
  <si>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</si>
  <si>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</si>
  <si>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</si>
  <si>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</si>
  <si>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</si>
  <si>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</si>
  <si>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</si>
  <si>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</si>
  <si>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</si>
  <si>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</si>
  <si>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</si>
  <si>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</si>
  <si>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</si>
  <si>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</si>
  <si>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</si>
  <si>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</si>
  <si>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</si>
  <si>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</si>
  <si>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</si>
  <si>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</si>
  <si>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</si>
  <si>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</si>
  <si>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</si>
  <si>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</si>
  <si>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</si>
  <si>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</si>
  <si>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</si>
  <si>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</si>
  <si>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</si>
  <si>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</si>
  <si>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</si>
  <si>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</si>
  <si>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</si>
  <si>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</si>
  <si>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</si>
  <si>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</si>
  <si>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</si>
  <si>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</si>
  <si>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</si>
  <si>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</si>
  <si>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</si>
  <si>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</si>
  <si>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</si>
  <si>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</si>
  <si>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</si>
  <si>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</si>
  <si>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</si>
  <si>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</si>
  <si>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</si>
  <si>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</si>
  <si>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</si>
  <si>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</si>
  <si>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</si>
  <si>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</si>
  <si>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</si>
  <si>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</si>
  <si>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</si>
  <si>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</si>
  <si>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</si>
  <si>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</si>
  <si>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</si>
  <si>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</si>
  <si>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</si>
  <si>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</si>
  <si>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</si>
  <si>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</si>
  <si>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</si>
  <si>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</si>
  <si>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</si>
  <si>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</si>
  <si>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</si>
  <si>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</si>
  <si>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</si>
  <si>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</si>
  <si>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</si>
  <si>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</si>
  <si>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</si>
  <si>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</si>
  <si>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</si>
  <si>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</si>
  <si>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</si>
  <si>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</si>
  <si>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</si>
  <si>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</si>
  <si>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</si>
  <si>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</si>
  <si>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</si>
  <si>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</si>
  <si>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</si>
  <si>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</si>
  <si>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</si>
  <si>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</si>
  <si>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</si>
  <si>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</si>
  <si>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</si>
  <si>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</si>
  <si>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</si>
  <si>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</si>
  <si>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</si>
  <si>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</si>
  <si>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</si>
  <si>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</si>
  <si>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</si>
  <si>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</si>
  <si>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</si>
  <si>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</si>
  <si>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</si>
  <si>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</si>
  <si>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</si>
  <si>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</si>
  <si>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</si>
  <si>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</si>
  <si>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</si>
  <si>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</si>
  <si>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</si>
  <si>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</si>
  <si>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</si>
  <si>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</si>
  <si>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</si>
  <si>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</si>
  <si>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</si>
  <si>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</si>
  <si>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</si>
  <si>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</si>
  <si>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</si>
  <si>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</si>
  <si>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</si>
  <si>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</si>
  <si>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</si>
  <si>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</si>
  <si>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</si>
  <si>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</si>
  <si>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</si>
  <si>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</si>
  <si>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</si>
  <si>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</si>
  <si>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</si>
  <si>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</si>
  <si>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</si>
  <si>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</si>
  <si>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</si>
  <si>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</si>
  <si>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</si>
  <si>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</si>
  <si>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</si>
  <si>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</si>
  <si>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</si>
  <si>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</si>
  <si>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</si>
  <si>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</si>
  <si>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</si>
  <si>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</si>
  <si>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</si>
  <si>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</si>
  <si>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</si>
  <si>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</si>
  <si>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</si>
  <si>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</si>
  <si>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</si>
  <si>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</si>
  <si>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</si>
  <si>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</si>
  <si>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</si>
  <si>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</si>
  <si>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</si>
  <si>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</si>
  <si>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</si>
  <si>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</si>
  <si>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</si>
  <si>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</si>
  <si>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</si>
  <si>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</si>
  <si>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</si>
  <si>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</si>
  <si>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</si>
  <si>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</si>
  <si>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</si>
  <si>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</si>
  <si>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</si>
  <si>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</si>
  <si>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</si>
  <si>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</si>
  <si>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</si>
  <si>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</si>
  <si>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</si>
  <si>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</si>
  <si>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</si>
  <si>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</si>
  <si>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</si>
  <si>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</si>
  <si>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</si>
  <si>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</si>
  <si>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</si>
  <si>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</si>
  <si>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</si>
  <si>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</si>
  <si>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</si>
  <si>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</si>
  <si>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</si>
  <si>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</si>
  <si>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</si>
  <si>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</si>
  <si>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</si>
  <si>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</si>
  <si>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</si>
  <si>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</si>
  <si>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</si>
  <si>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</si>
  <si>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</si>
  <si>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</si>
  <si>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</si>
  <si>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</si>
  <si>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</si>
  <si>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</si>
  <si>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</si>
  <si>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</si>
  <si>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</si>
  <si>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</si>
  <si>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</si>
  <si>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</si>
  <si>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</si>
  <si>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</si>
  <si>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</si>
  <si>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</si>
  <si>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</si>
  <si>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</si>
  <si>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</si>
  <si>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</si>
  <si>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</si>
  <si>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</si>
  <si>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</si>
  <si>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</si>
  <si>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</si>
  <si>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</si>
  <si>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</si>
  <si>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</si>
  <si>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</si>
  <si>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</si>
  <si>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</si>
  <si>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</si>
  <si>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</si>
  <si>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</si>
  <si>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</si>
  <si>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</si>
  <si>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</si>
  <si>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</si>
  <si>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</si>
  <si>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</si>
  <si>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</si>
  <si>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</si>
  <si>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</si>
  <si>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</si>
  <si>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</si>
  <si>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</si>
  <si>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</si>
  <si>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</si>
  <si>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</si>
  <si>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</si>
  <si>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</si>
  <si>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</si>
  <si>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</si>
  <si>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</si>
  <si>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</si>
  <si>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</si>
  <si>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</si>
  <si>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</si>
  <si>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</si>
  <si>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</si>
  <si>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</si>
  <si>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</si>
  <si>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</si>
  <si>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</si>
  <si>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</si>
  <si>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</si>
  <si>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</si>
  <si>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</si>
  <si>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</si>
  <si>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</si>
  <si>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</si>
  <si>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</si>
  <si>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</si>
  <si>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</si>
  <si>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</si>
  <si>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</si>
  <si>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</si>
  <si>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</si>
  <si>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</si>
  <si>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</si>
  <si>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</si>
  <si>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</si>
  <si>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</si>
  <si>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</si>
  <si>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</si>
  <si>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</si>
  <si>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</si>
  <si>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</si>
  <si>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</si>
  <si>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</si>
  <si>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</si>
  <si>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</si>
  <si>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</si>
  <si>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</si>
  <si>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</si>
  <si>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</si>
  <si>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</si>
  <si>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</si>
  <si>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</si>
  <si>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</si>
  <si>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</si>
  <si>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</si>
  <si>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</si>
  <si>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</si>
  <si>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</si>
  <si>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</si>
  <si>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</si>
  <si>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</si>
  <si>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</si>
  <si>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</si>
  <si>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</si>
  <si>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</si>
  <si>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</si>
  <si>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</si>
  <si>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</si>
  <si>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</si>
  <si>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</si>
  <si>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</si>
  <si>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</si>
  <si>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</si>
  <si>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</si>
  <si>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</si>
  <si>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</si>
  <si>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</si>
  <si>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</si>
  <si>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</si>
  <si>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</si>
  <si>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</si>
  <si>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</si>
  <si>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</si>
  <si>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</si>
  <si>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</si>
  <si>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</si>
  <si>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</si>
  <si>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</si>
  <si>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</si>
  <si>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</si>
  <si>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</si>
  <si>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</si>
  <si>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</si>
  <si>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</si>
  <si>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</si>
  <si>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</si>
  <si>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</si>
  <si>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</si>
  <si>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</si>
  <si>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</si>
  <si>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</si>
  <si>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</si>
  <si>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</si>
  <si>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</si>
  <si>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</si>
  <si>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</si>
  <si>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</si>
  <si>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</si>
  <si>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</si>
  <si>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</si>
  <si>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</si>
  <si>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</si>
  <si>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</si>
  <si>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</si>
  <si>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</si>
  <si>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</si>
  <si>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</si>
  <si>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</si>
  <si>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</si>
  <si>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</si>
  <si>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</si>
  <si>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</si>
  <si>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</si>
  <si>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</si>
  <si>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</si>
  <si>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</si>
  <si>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</si>
  <si>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</si>
  <si>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</si>
  <si>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</si>
  <si>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</si>
  <si>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</si>
  <si>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</si>
  <si>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</si>
  <si>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</si>
  <si>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</si>
  <si>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</si>
  <si>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</si>
  <si>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</si>
  <si>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</si>
  <si>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</si>
  <si>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</si>
  <si>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</si>
  <si>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</si>
  <si>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</si>
  <si>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</si>
  <si>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</si>
  <si>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</si>
  <si>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</si>
  <si>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</si>
  <si>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</si>
  <si>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</si>
  <si>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</si>
  <si>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</si>
  <si>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</si>
  <si>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</si>
  <si>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</si>
  <si>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</si>
  <si>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</si>
  <si>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</si>
  <si>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</si>
  <si>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</si>
  <si>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</si>
  <si>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</si>
  <si>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</si>
  <si>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</si>
  <si>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</si>
  <si>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</si>
  <si>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</si>
  <si>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</si>
  <si>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</si>
  <si>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</si>
  <si>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</si>
  <si>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</si>
  <si>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</si>
  <si>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</si>
  <si>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</si>
  <si>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</si>
  <si>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</si>
  <si>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</si>
  <si>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</si>
  <si>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</si>
  <si>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</si>
  <si>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</si>
  <si>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</si>
  <si>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</si>
  <si>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</si>
  <si>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</si>
  <si>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</si>
  <si>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</si>
  <si>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</si>
  <si>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</si>
  <si>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</si>
  <si>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</si>
  <si>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</si>
  <si>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</si>
  <si>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</si>
  <si>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</si>
  <si>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</si>
  <si>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</si>
  <si>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</si>
  <si>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</si>
  <si>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</si>
  <si>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</si>
  <si>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</si>
  <si>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</si>
  <si>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</si>
  <si>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</si>
  <si>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</si>
  <si>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</si>
  <si>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</si>
  <si>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</si>
  <si>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</si>
  <si>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</si>
  <si>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</si>
  <si>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</si>
  <si>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</si>
  <si>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</si>
  <si>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</si>
  <si>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</si>
  <si>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</si>
  <si>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</si>
  <si>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</si>
  <si>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</si>
  <si>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</si>
  <si>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</si>
  <si>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</si>
  <si>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</si>
  <si>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</si>
  <si>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</si>
  <si>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</si>
  <si>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</si>
  <si>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</si>
  <si>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</si>
  <si>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</si>
  <si>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</si>
  <si>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</si>
  <si>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</si>
  <si>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</si>
  <si>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</si>
  <si>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</si>
  <si>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</si>
  <si>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</si>
  <si>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</si>
  <si>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</si>
  <si>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</si>
  <si>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</si>
  <si>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</si>
  <si>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</si>
  <si>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</si>
  <si>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</si>
  <si>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</si>
  <si>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</si>
  <si>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</si>
  <si>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</si>
  <si>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</si>
  <si>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</si>
  <si>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</si>
  <si>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</si>
  <si>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</si>
  <si>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</si>
  <si>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</si>
  <si>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</si>
  <si>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</si>
  <si>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</si>
  <si>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</si>
  <si>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</si>
  <si>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</si>
  <si>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</si>
  <si>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</si>
  <si>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</si>
  <si>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</si>
  <si>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</si>
  <si>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</si>
  <si>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</si>
  <si>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</si>
  <si>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</si>
  <si>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</si>
  <si>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</si>
  <si>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</si>
  <si>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</si>
  <si>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</si>
  <si>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</si>
  <si>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</si>
  <si>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</si>
  <si>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</si>
  <si>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</si>
  <si>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</si>
  <si>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</si>
  <si>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</si>
  <si>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</si>
  <si>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</si>
  <si>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</si>
  <si>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</si>
  <si>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</si>
  <si>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</si>
  <si>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</si>
  <si>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</si>
  <si>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</si>
  <si>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</si>
  <si>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</si>
  <si>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</si>
  <si>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</si>
  <si>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</si>
  <si>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</si>
  <si>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</si>
  <si>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</si>
  <si>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</si>
  <si>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</si>
  <si>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</si>
  <si>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</si>
  <si>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</si>
  <si>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</si>
  <si>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</si>
  <si>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</si>
  <si>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</si>
  <si>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</si>
  <si>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</si>
  <si>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</si>
  <si>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</si>
  <si>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</si>
  <si>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</si>
  <si>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</si>
  <si>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</si>
  <si>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</si>
  <si>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</si>
  <si>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</si>
  <si>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</si>
  <si>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</si>
  <si>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</si>
  <si>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</si>
  <si>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</si>
  <si>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</si>
  <si>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</si>
  <si>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</si>
  <si>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</si>
  <si>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</si>
  <si>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</si>
  <si>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</si>
  <si>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</si>
  <si>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</si>
  <si>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</si>
  <si>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</si>
  <si>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</si>
  <si>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</si>
  <si>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</si>
  <si>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</si>
  <si>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</si>
  <si>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</si>
  <si>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</si>
  <si>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</si>
  <si>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</si>
  <si>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</si>
  <si>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</si>
  <si>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</si>
  <si>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</si>
  <si>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</si>
  <si>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</si>
  <si>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</si>
  <si>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</si>
  <si>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</si>
  <si>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</si>
  <si>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</si>
  <si>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</si>
  <si>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</si>
  <si>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</si>
  <si>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</si>
  <si>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</si>
  <si>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</si>
  <si>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</si>
  <si>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</si>
  <si>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</si>
  <si>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</si>
  <si>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</si>
  <si>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</si>
  <si>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</si>
  <si>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</si>
  <si>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</si>
  <si>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</si>
  <si>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</si>
  <si>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</si>
  <si>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</si>
  <si>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</si>
  <si>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</si>
  <si>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</si>
  <si>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</si>
  <si>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</si>
  <si>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</si>
  <si>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</si>
  <si>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</si>
  <si>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</si>
  <si>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</si>
  <si>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</si>
  <si>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</si>
  <si>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</si>
  <si>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</si>
  <si>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</si>
  <si>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</si>
  <si>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</si>
  <si>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</si>
  <si>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</si>
  <si>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</si>
  <si>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</si>
  <si>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</si>
  <si>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</si>
  <si>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</si>
  <si>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</si>
  <si>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</si>
  <si>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</si>
  <si>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</si>
  <si>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</si>
  <si>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</si>
  <si>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</si>
  <si>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</si>
  <si>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</si>
  <si>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</si>
  <si>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</si>
  <si>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</si>
  <si>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</si>
  <si>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</si>
  <si>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</si>
  <si>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</si>
  <si>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</si>
  <si>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</si>
  <si>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</si>
  <si>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</si>
  <si>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</si>
  <si>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</si>
  <si>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</si>
  <si>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</si>
  <si>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</si>
  <si>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</si>
  <si>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</si>
  <si>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</si>
  <si>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</si>
  <si>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</si>
  <si>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</si>
  <si>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</si>
  <si>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</si>
  <si>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</si>
  <si>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</si>
  <si>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</si>
  <si>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</si>
  <si>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</si>
  <si>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</si>
  <si>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</si>
  <si>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</si>
  <si>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</si>
  <si>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</si>
  <si>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</si>
  <si>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</si>
  <si>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</si>
  <si>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</si>
  <si>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</si>
  <si>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</si>
  <si>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</si>
  <si>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</si>
  <si>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</si>
  <si>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</si>
  <si>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</si>
  <si>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</si>
  <si>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</si>
  <si>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</si>
  <si>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</si>
  <si>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</si>
  <si>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</si>
  <si>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</si>
  <si>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</si>
  <si>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</si>
  <si>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</si>
  <si>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</si>
  <si>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</si>
  <si>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</si>
  <si>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</si>
  <si>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</si>
  <si>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</si>
  <si>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</si>
  <si>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</si>
  <si>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</si>
  <si>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</si>
  <si>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</si>
  <si>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</si>
  <si>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</si>
  <si>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</si>
  <si>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</si>
  <si>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</si>
  <si>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</si>
  <si>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</si>
  <si>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</si>
  <si>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</si>
  <si>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</si>
  <si>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</si>
  <si>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</si>
  <si>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</si>
  <si>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</si>
  <si>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</si>
  <si>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</si>
  <si>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</si>
  <si>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</si>
  <si>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</si>
  <si>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</si>
  <si>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</si>
  <si>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</si>
  <si>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</si>
  <si>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</si>
  <si>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</si>
  <si>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</si>
  <si>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</si>
  <si>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</si>
  <si>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</si>
  <si>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</si>
  <si>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</si>
  <si>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</si>
  <si>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</si>
  <si>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</si>
  <si>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</si>
  <si>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</si>
  <si>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</si>
  <si>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</si>
  <si>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</si>
  <si>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</si>
  <si>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</si>
  <si>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</si>
  <si>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</si>
  <si>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</si>
  <si>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</si>
  <si>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</si>
  <si>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</si>
  <si>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</si>
  <si>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</si>
  <si>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</si>
  <si>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</si>
  <si>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</si>
  <si>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</si>
  <si>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</si>
  <si>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</si>
  <si>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</si>
  <si>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</si>
  <si>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</si>
  <si>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</si>
  <si>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</si>
  <si>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</si>
  <si>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</si>
  <si>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</si>
  <si>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</si>
  <si>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</si>
  <si>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</si>
  <si>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</si>
  <si>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</si>
  <si>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</si>
  <si>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</si>
  <si>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</si>
  <si>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</si>
  <si>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</si>
  <si>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</si>
  <si>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</si>
  <si>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</si>
  <si>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</si>
  <si>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</si>
  <si>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</si>
  <si>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</si>
  <si>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</si>
  <si>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</si>
  <si>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</si>
  <si>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</si>
  <si>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</si>
  <si>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</si>
  <si>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</si>
  <si>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</si>
  <si>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</si>
  <si>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</si>
  <si>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</si>
  <si>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</si>
  <si>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</si>
  <si>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</si>
  <si>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</si>
  <si>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</si>
  <si>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</si>
  <si>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</si>
  <si>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</si>
  <si>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</si>
  <si>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</si>
  <si>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</si>
  <si>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</si>
  <si>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</si>
  <si>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</si>
  <si>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</si>
  <si>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</si>
  <si>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</si>
  <si>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</si>
  <si>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</si>
  <si>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</si>
  <si>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</si>
  <si>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</si>
  <si>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</si>
  <si>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</si>
  <si>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</si>
  <si>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</si>
  <si>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</si>
  <si>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</si>
  <si>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</si>
  <si>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</si>
  <si>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</si>
  <si>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</si>
  <si>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</si>
  <si>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</si>
  <si>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</si>
  <si>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</si>
  <si>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</si>
  <si>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</si>
  <si>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</si>
  <si>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</si>
  <si>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</si>
  <si>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</si>
  <si>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</si>
  <si>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</si>
  <si>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</si>
  <si>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</si>
  <si>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</si>
  <si>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</si>
  <si>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</si>
  <si>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</si>
  <si>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</si>
  <si>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</si>
  <si>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</si>
  <si>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</si>
  <si>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</si>
  <si>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</si>
  <si>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</si>
  <si>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</si>
  <si>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</si>
  <si>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</si>
  <si>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</si>
  <si>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</si>
  <si>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</si>
  <si>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</si>
  <si>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</si>
  <si>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</si>
  <si>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</si>
  <si>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</si>
  <si>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</si>
  <si>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</si>
  <si>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</si>
  <si>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</si>
  <si>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</si>
  <si>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</si>
  <si>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</si>
  <si>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</si>
  <si>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</si>
  <si>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</si>
  <si>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</si>
  <si>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</si>
  <si>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</si>
  <si>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</si>
  <si>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</si>
  <si>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</si>
  <si>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</si>
  <si>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</si>
  <si>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</si>
  <si>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</si>
  <si>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</si>
  <si>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</si>
  <si>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</si>
  <si>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</si>
  <si>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</si>
  <si>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</si>
  <si>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</si>
  <si>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</si>
  <si>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</si>
  <si>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</si>
  <si>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</si>
  <si>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</si>
  <si>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</si>
  <si>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</si>
  <si>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</si>
  <si>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</si>
  <si>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</si>
  <si>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</si>
  <si>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</si>
  <si>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</si>
  <si>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</si>
  <si>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</si>
  <si>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</si>
  <si>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</si>
  <si>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</si>
  <si>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</si>
  <si>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</si>
  <si>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</si>
  <si>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</si>
  <si>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</si>
  <si>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</si>
  <si>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</si>
  <si>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</si>
  <si>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</si>
  <si>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</si>
  <si>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</si>
  <si>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</si>
  <si>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</si>
  <si>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</si>
  <si>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</si>
  <si>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</si>
  <si>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</si>
  <si>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</si>
  <si>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</si>
  <si>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</si>
  <si>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</si>
  <si>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</si>
  <si>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</si>
  <si>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</si>
  <si>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</si>
  <si>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</si>
  <si>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</si>
  <si>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</si>
  <si>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</si>
  <si>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</si>
  <si>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</si>
  <si>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</si>
  <si>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</si>
  <si>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</si>
  <si>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</si>
  <si>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</si>
  <si>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</si>
  <si>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</si>
  <si>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</si>
  <si>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</si>
  <si>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</si>
  <si>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</si>
  <si>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</si>
  <si>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</si>
  <si>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</si>
  <si>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</si>
  <si>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</si>
  <si>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</si>
  <si>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</si>
  <si>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</si>
  <si>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</si>
  <si>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</si>
  <si>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</si>
  <si>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</si>
  <si>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</si>
  <si>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</si>
  <si>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</si>
  <si>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</si>
  <si>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</si>
  <si>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</si>
  <si>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</si>
  <si>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</si>
  <si>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</si>
  <si>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</si>
  <si>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</si>
  <si>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</si>
  <si>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</si>
  <si>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</si>
  <si>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</si>
  <si>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</si>
  <si>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</si>
  <si>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</si>
  <si>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</si>
  <si>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</si>
  <si>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</si>
  <si>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</si>
  <si>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</si>
  <si>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</si>
  <si>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</si>
  <si>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</si>
  <si>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</si>
  <si>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</si>
  <si>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</si>
  <si>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</si>
  <si>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</si>
  <si>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</si>
  <si>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</si>
  <si>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</si>
  <si>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</si>
  <si>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</si>
  <si>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</si>
  <si>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</si>
  <si>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</si>
  <si>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</si>
  <si>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</si>
  <si>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</si>
  <si>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</si>
  <si>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</si>
  <si>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</si>
  <si>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</si>
  <si>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</si>
  <si>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</si>
  <si>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</si>
  <si>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</si>
  <si>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</si>
  <si>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</si>
  <si>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</si>
  <si>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</si>
  <si>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</si>
  <si>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</si>
  <si>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</si>
  <si>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</si>
  <si>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</si>
  <si>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</si>
  <si>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</si>
  <si>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</si>
  <si>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</si>
  <si>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</si>
  <si>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</si>
  <si>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</si>
  <si>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</si>
  <si>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</si>
  <si>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</si>
  <si>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</si>
  <si>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</si>
  <si>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</si>
  <si>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</si>
  <si>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</si>
  <si>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</si>
  <si>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</si>
  <si>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</si>
  <si>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</si>
  <si>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</si>
  <si>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</si>
  <si>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</si>
  <si>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</si>
  <si>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</si>
  <si>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</si>
  <si>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</si>
  <si>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</si>
  <si>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</si>
  <si>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</si>
  <si>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</si>
  <si>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</si>
  <si>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</si>
  <si>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</si>
  <si>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</si>
  <si>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</si>
  <si>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</si>
  <si>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</si>
  <si>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</si>
  <si>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</si>
  <si>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</si>
  <si>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</si>
  <si>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</si>
  <si>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</si>
  <si>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</si>
  <si>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</si>
  <si>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</si>
  <si>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</si>
  <si>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</si>
  <si>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</si>
  <si>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</si>
  <si>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</si>
  <si>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</si>
  <si>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</si>
  <si>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</si>
  <si>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</si>
  <si>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</si>
  <si>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</si>
  <si>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</si>
  <si>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</si>
  <si>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</si>
  <si>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</si>
  <si>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</si>
  <si>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</si>
  <si>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</si>
  <si>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</si>
  <si>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</si>
  <si>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</si>
  <si>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</si>
  <si>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</si>
  <si>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</si>
  <si>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</si>
  <si>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</si>
  <si>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</si>
  <si>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</si>
  <si>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</si>
  <si>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</si>
  <si>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</si>
  <si>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</si>
  <si>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</si>
  <si>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</si>
  <si>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</si>
  <si>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</si>
  <si>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</si>
  <si>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</si>
  <si>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</si>
  <si>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</si>
  <si>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</si>
  <si>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</si>
  <si>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</si>
  <si>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</si>
  <si>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</si>
  <si>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</si>
  <si>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</si>
  <si>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</si>
  <si>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</si>
  <si>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</si>
  <si>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</si>
  <si>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</si>
  <si>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</si>
  <si>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</si>
  <si>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</si>
  <si>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</si>
  <si>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</si>
  <si>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</si>
  <si>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</si>
  <si>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</si>
  <si>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</si>
  <si>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</si>
  <si>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</si>
  <si>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</si>
  <si>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</si>
  <si>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</si>
  <si>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</si>
  <si>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</si>
  <si>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</si>
  <si>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</si>
  <si>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</si>
  <si>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</si>
  <si>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</si>
  <si>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</si>
  <si>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</si>
  <si>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</si>
  <si>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</si>
  <si>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</si>
  <si>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</si>
  <si>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</si>
  <si>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</si>
  <si>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</si>
  <si>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</si>
  <si>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</si>
  <si>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</si>
  <si>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</si>
  <si>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</si>
  <si>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</si>
  <si>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</si>
  <si>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</si>
  <si>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</si>
  <si>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</si>
  <si>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</si>
  <si>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</si>
  <si>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</si>
  <si>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</si>
  <si>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</si>
  <si>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</si>
  <si>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</si>
  <si>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</si>
  <si>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</si>
  <si>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</si>
  <si>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</si>
  <si>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</si>
  <si>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</si>
  <si>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</si>
  <si>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</si>
  <si>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</si>
  <si>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</si>
  <si>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</si>
  <si>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</si>
  <si>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</si>
  <si>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</si>
  <si>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</si>
  <si>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</si>
  <si>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</si>
  <si>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</si>
  <si>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</si>
  <si>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</si>
  <si>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</si>
  <si>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</si>
  <si>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</si>
  <si>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</si>
  <si>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</si>
  <si>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</si>
  <si>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</si>
  <si>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</si>
  <si>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</si>
  <si>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</si>
  <si>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</si>
  <si>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</si>
  <si>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</si>
  <si>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</si>
  <si>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</si>
  <si>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</si>
  <si>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</si>
  <si>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</si>
  <si>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</si>
  <si>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</si>
  <si>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</si>
  <si>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</si>
  <si>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</si>
  <si>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</si>
  <si>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</si>
  <si>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</si>
  <si>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</si>
  <si>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</si>
  <si>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</si>
  <si>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</si>
  <si>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</si>
  <si>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</si>
  <si>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</si>
  <si>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</si>
  <si>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</si>
  <si>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</si>
  <si>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</si>
  <si>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</si>
  <si>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</si>
  <si>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</si>
  <si>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</si>
  <si>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</si>
  <si>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</si>
  <si>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</si>
  <si>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</si>
  <si>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</si>
  <si>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</si>
  <si>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</si>
  <si>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</si>
  <si>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</si>
  <si>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</si>
  <si>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</si>
  <si>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</si>
  <si>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</si>
  <si>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</si>
  <si>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</si>
  <si>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</si>
  <si>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</si>
  <si>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</si>
  <si>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</si>
  <si>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</si>
  <si>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</si>
  <si>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</si>
  <si>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</si>
  <si>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</si>
  <si>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</si>
  <si>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</si>
  <si>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</si>
  <si>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</si>
  <si>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</si>
  <si>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</si>
  <si>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</si>
  <si>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</si>
  <si>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</si>
  <si>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</si>
  <si>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</si>
  <si>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</si>
  <si>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</si>
  <si>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</si>
  <si>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</si>
  <si>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</si>
  <si>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</si>
  <si>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</si>
  <si>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</si>
  <si>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</si>
  <si>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</si>
  <si>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</si>
  <si>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</si>
  <si>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</si>
  <si>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</si>
  <si>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</si>
  <si>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</si>
  <si>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</si>
  <si>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</si>
  <si>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</si>
  <si>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</si>
  <si>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</si>
  <si>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</si>
  <si>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</si>
  <si>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</si>
  <si>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</si>
  <si>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</si>
  <si>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</si>
  <si>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</si>
  <si>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</si>
  <si>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</si>
  <si>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</si>
  <si>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</si>
  <si>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</si>
  <si>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</si>
  <si>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</si>
  <si>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</si>
  <si>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</si>
  <si>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</si>
  <si>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</si>
  <si>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</si>
  <si>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</si>
  <si>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</si>
  <si>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</si>
  <si>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</si>
  <si>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</si>
  <si>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</si>
  <si>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</si>
  <si>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</si>
  <si>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</si>
  <si>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</si>
  <si>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</si>
  <si>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</si>
  <si>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</si>
  <si>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</si>
  <si>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</si>
  <si>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</si>
  <si>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</si>
  <si>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</si>
  <si>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</si>
  <si>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</si>
  <si>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</si>
  <si>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</si>
  <si>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</si>
  <si>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</si>
  <si>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</si>
  <si>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</si>
  <si>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</si>
  <si>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</si>
  <si>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</si>
  <si>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</si>
  <si>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</si>
  <si>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</si>
  <si>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</si>
  <si>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</si>
  <si>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</si>
  <si>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</si>
  <si>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</si>
  <si>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</si>
  <si>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</si>
  <si>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</si>
  <si>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</si>
  <si>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</si>
  <si>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</si>
  <si>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</si>
  <si>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</si>
  <si>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</si>
  <si>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</si>
  <si>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</si>
  <si>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</si>
  <si>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</si>
  <si>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</si>
  <si>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</si>
  <si>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</si>
  <si>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</si>
  <si>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</si>
  <si>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</si>
  <si>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</si>
  <si>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</si>
  <si>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</si>
  <si>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</si>
  <si>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</si>
  <si>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</si>
  <si>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</si>
  <si>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</si>
  <si>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</si>
  <si>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</si>
  <si>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</si>
  <si>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</si>
  <si>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</si>
  <si>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</si>
  <si>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</si>
  <si>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</si>
  <si>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</si>
  <si>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</si>
  <si>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</si>
  <si>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</si>
  <si>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</si>
  <si>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</si>
  <si>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</si>
  <si>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</si>
  <si>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</si>
  <si>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</si>
  <si>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</si>
  <si>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</si>
  <si>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</si>
  <si>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</si>
  <si>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</si>
  <si>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</si>
  <si>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</si>
  <si>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</si>
  <si>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</si>
  <si>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</si>
  <si>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</si>
  <si>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</si>
  <si>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</si>
  <si>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</si>
  <si>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</si>
  <si>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</si>
  <si>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</si>
  <si>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</si>
  <si>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</si>
  <si>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</si>
  <si>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</si>
  <si>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</si>
  <si>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</si>
  <si>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</si>
  <si>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</si>
  <si>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</si>
  <si>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</si>
  <si>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</si>
  <si>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</si>
  <si>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</si>
  <si>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</si>
  <si>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</si>
  <si>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</si>
  <si>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</si>
  <si>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</si>
  <si>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</si>
  <si>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</si>
  <si>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</si>
  <si>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</si>
  <si>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</si>
  <si>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</si>
  <si>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</si>
  <si>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</si>
  <si>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</si>
  <si>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</si>
  <si>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</si>
  <si>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</si>
  <si>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</si>
  <si>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</si>
  <si>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</si>
  <si>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</si>
  <si>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</si>
  <si>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</si>
  <si>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</si>
  <si>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</si>
  <si>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</si>
  <si>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</si>
  <si>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</si>
  <si>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</si>
  <si>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</si>
  <si>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</si>
  <si>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</si>
  <si>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</si>
  <si>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</si>
  <si>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</si>
  <si>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</si>
  <si>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</si>
  <si>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</si>
  <si>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</si>
  <si>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</si>
  <si>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</si>
  <si>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</si>
  <si>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</si>
  <si>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</si>
  <si>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</si>
  <si>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</si>
  <si>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</si>
  <si>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</si>
  <si>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</si>
  <si>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</si>
  <si>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</si>
  <si>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</si>
  <si>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</si>
  <si>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</si>
  <si>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</si>
  <si>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</si>
  <si>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</si>
  <si>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</si>
  <si>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</si>
  <si>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</si>
  <si>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</si>
  <si>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</si>
  <si>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</si>
  <si>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</si>
  <si>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</si>
  <si>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</si>
  <si>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</si>
  <si>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</si>
  <si>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</si>
  <si>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</si>
  <si>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</si>
  <si>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</si>
  <si>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</si>
  <si>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</si>
  <si>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</si>
  <si>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</si>
  <si>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</si>
  <si>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</si>
  <si>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</si>
  <si>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</si>
  <si>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</si>
  <si>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</si>
  <si>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</si>
  <si>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</si>
  <si>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</si>
  <si>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</si>
  <si>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</si>
  <si>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</si>
  <si>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</si>
  <si>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</si>
  <si>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</si>
  <si>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</si>
  <si>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</si>
  <si>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</si>
  <si>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</si>
  <si>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</si>
  <si>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</si>
  <si>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</si>
  <si>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</si>
  <si>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</si>
  <si>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</si>
  <si>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</si>
  <si>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</si>
  <si>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</si>
  <si>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</si>
  <si>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</si>
  <si>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</si>
  <si>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</si>
  <si>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</si>
  <si>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</si>
  <si>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</si>
  <si>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</si>
  <si>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</si>
  <si>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</si>
  <si>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</si>
  <si>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</si>
  <si>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</si>
  <si>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</si>
  <si>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</si>
  <si>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</si>
  <si>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</si>
  <si>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</si>
  <si>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</si>
  <si>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</si>
  <si>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</si>
  <si>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</si>
  <si>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</si>
  <si>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</si>
  <si>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</si>
  <si>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</si>
  <si>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</si>
  <si>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</si>
  <si>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</si>
  <si>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</si>
  <si>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</si>
  <si>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</si>
  <si>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</si>
  <si>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</si>
  <si>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</si>
  <si>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</si>
  <si>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</si>
  <si>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</si>
  <si>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</si>
  <si>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</si>
  <si>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</si>
  <si>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</si>
  <si>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</si>
  <si>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</si>
  <si>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</si>
  <si>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</si>
  <si>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</si>
  <si>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</si>
  <si>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</si>
  <si>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</si>
  <si>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</si>
  <si>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</si>
  <si>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</si>
  <si>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</si>
  <si>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</si>
  <si>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</si>
  <si>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</si>
  <si>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</si>
  <si>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</si>
  <si>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</si>
  <si>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</si>
  <si>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</si>
  <si>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</si>
  <si>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</si>
  <si>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</si>
  <si>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</si>
  <si>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</si>
  <si>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</si>
  <si>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</si>
  <si>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</si>
  <si>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</si>
  <si>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</si>
  <si>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</si>
  <si>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</si>
  <si>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</si>
  <si>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</si>
  <si>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</si>
  <si>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</si>
  <si>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</si>
  <si>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</si>
  <si>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</si>
  <si>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</si>
  <si>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</si>
  <si>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</si>
  <si>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</si>
  <si>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</si>
  <si>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</si>
  <si>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</si>
  <si>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</si>
  <si>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</si>
  <si>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</si>
  <si>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</si>
  <si>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</si>
  <si>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</si>
  <si>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</si>
  <si>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</si>
  <si>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</si>
  <si>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</si>
  <si>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</si>
  <si>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</si>
  <si>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</si>
  <si>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</si>
  <si>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</si>
  <si>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</si>
  <si>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</si>
  <si>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</si>
  <si>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</si>
  <si>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</si>
  <si>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</si>
  <si>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</si>
  <si>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</si>
  <si>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</si>
  <si>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</si>
  <si>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</si>
  <si>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</si>
  <si>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</si>
  <si>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</si>
  <si>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</si>
  <si>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</si>
  <si>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</si>
  <si>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</si>
  <si>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</si>
  <si>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</si>
  <si>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</si>
  <si>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</si>
  <si>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</si>
  <si>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</si>
  <si>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</si>
  <si>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</si>
  <si>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</si>
  <si>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</si>
  <si>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</si>
  <si>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</si>
  <si>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</si>
  <si>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</si>
  <si>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</si>
  <si>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</si>
  <si>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</si>
  <si>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</si>
  <si>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</si>
  <si>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</si>
  <si>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</si>
  <si>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</si>
  <si>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</si>
  <si>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</si>
  <si>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</si>
  <si>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</si>
  <si>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</si>
  <si>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</si>
  <si>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</si>
  <si>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</si>
  <si>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</si>
  <si>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</si>
  <si>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</si>
  <si>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</si>
  <si>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</si>
  <si>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</si>
  <si>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</si>
  <si>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</si>
  <si>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</si>
  <si>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</si>
  <si>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</si>
  <si>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</si>
  <si>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</si>
  <si>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</si>
  <si>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</si>
  <si>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</si>
  <si>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</si>
  <si>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</si>
  <si>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</si>
  <si>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</si>
  <si>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</si>
  <si>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</si>
  <si>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</si>
  <si>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</si>
  <si>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</si>
  <si>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</si>
  <si>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</si>
  <si>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</si>
  <si>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</si>
  <si>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</si>
  <si>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</si>
  <si>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</si>
  <si>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</si>
  <si>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</si>
  <si>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</si>
  <si>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</si>
  <si>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</si>
  <si>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</si>
  <si>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</si>
  <si>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</si>
  <si>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</si>
  <si>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</si>
  <si>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</si>
  <si>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</si>
  <si>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</si>
  <si>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</si>
  <si>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</si>
  <si>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</si>
  <si>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</si>
  <si>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</si>
  <si>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</si>
  <si>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</si>
  <si>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</si>
  <si>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</si>
  <si>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</si>
  <si>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</si>
  <si>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</si>
  <si>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</si>
  <si>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</si>
  <si>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</si>
  <si>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</si>
  <si>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</si>
  <si>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</si>
  <si>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</si>
  <si>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</si>
  <si>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</si>
  <si>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</si>
  <si>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</si>
  <si>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</si>
  <si>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</si>
  <si>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</si>
  <si>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</si>
  <si>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</si>
  <si>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</si>
  <si>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</si>
  <si>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</si>
  <si>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</si>
  <si>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</si>
  <si>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</si>
  <si>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</si>
  <si>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</si>
  <si>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</si>
  <si>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</si>
  <si>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</si>
  <si>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</si>
  <si>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</si>
  <si>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</si>
  <si>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</si>
  <si>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</si>
  <si>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</si>
  <si>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</si>
  <si>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</si>
  <si>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</si>
  <si>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</si>
  <si>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</si>
  <si>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</si>
  <si>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</si>
  <si>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</si>
  <si>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</si>
  <si>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</si>
  <si>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</si>
  <si>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</si>
  <si>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</si>
  <si>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</si>
  <si>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</si>
  <si>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</si>
  <si>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</si>
  <si>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</si>
  <si>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</si>
  <si>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</si>
  <si>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</si>
  <si>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</si>
  <si>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</si>
  <si>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</si>
  <si>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</si>
  <si>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</si>
  <si>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</si>
  <si>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</si>
  <si>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</si>
  <si>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</si>
  <si>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</si>
  <si>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</si>
  <si>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</si>
  <si>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</si>
  <si>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</si>
  <si>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</si>
  <si>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</si>
  <si>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</si>
  <si>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</si>
  <si>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</si>
  <si>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</si>
  <si>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</si>
  <si>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</si>
  <si>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</si>
  <si>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</si>
  <si>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</si>
  <si>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</si>
  <si>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</si>
  <si>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</si>
  <si>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</si>
  <si>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</si>
  <si>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</si>
  <si>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</si>
  <si>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</si>
  <si>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</si>
  <si>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</si>
  <si>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</si>
  <si>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</si>
  <si>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</si>
  <si>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</si>
  <si>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</si>
  <si>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</si>
  <si>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</si>
  <si>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</si>
  <si>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</si>
  <si>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</si>
  <si>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</si>
  <si>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</si>
  <si>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</si>
  <si>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</si>
  <si>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</si>
  <si>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</si>
  <si>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</si>
  <si>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</si>
  <si>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</si>
  <si>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</si>
  <si>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</si>
  <si>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</si>
  <si>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</si>
  <si>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</si>
  <si>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</si>
  <si>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</si>
  <si>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</si>
  <si>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</si>
  <si>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</si>
  <si>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</si>
  <si>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</si>
  <si>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</si>
  <si>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</si>
  <si>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</si>
  <si>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</si>
  <si>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</si>
  <si>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</si>
  <si>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</si>
  <si>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</si>
  <si>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</si>
  <si>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</si>
  <si>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</si>
  <si>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</si>
  <si>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</si>
  <si>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</si>
  <si>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</si>
  <si>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</si>
  <si>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</si>
  <si>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</si>
  <si>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</si>
  <si>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</si>
  <si>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</si>
  <si>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</si>
  <si>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</si>
  <si>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</si>
  <si>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</si>
  <si>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</si>
  <si>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</si>
  <si>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</si>
  <si>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</si>
  <si>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</si>
  <si>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</si>
  <si>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</si>
  <si>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</si>
  <si>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</si>
  <si>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</si>
  <si>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</si>
  <si>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</si>
  <si>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</si>
  <si>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</si>
  <si>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</si>
  <si>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</si>
  <si>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</si>
  <si>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</si>
  <si>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</si>
  <si>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</si>
  <si>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</si>
  <si>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</si>
  <si>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</si>
  <si>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</si>
  <si>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</si>
  <si>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</si>
  <si>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</si>
  <si>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</si>
  <si>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</si>
  <si>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</si>
  <si>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</si>
  <si>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</si>
  <si>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</si>
  <si>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</si>
  <si>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</si>
  <si>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</si>
  <si>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</si>
  <si>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</si>
  <si>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</si>
  <si>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</si>
  <si>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</si>
  <si>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</si>
  <si>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</si>
  <si>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</si>
  <si>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</si>
  <si>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</si>
  <si>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</si>
  <si>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</si>
  <si>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</si>
  <si>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</si>
  <si>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</si>
  <si>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</si>
  <si>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</si>
  <si>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</si>
  <si>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</si>
  <si>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</si>
  <si>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</si>
  <si>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</si>
  <si>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</si>
  <si>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</si>
  <si>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</si>
  <si>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</si>
  <si>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</si>
  <si>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</si>
  <si>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</si>
  <si>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</si>
  <si>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</si>
  <si>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</si>
  <si>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</si>
  <si>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</si>
  <si>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</si>
  <si>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</si>
  <si>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</si>
  <si>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</si>
  <si>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</si>
  <si>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</si>
  <si>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</si>
  <si>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</si>
  <si>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</si>
  <si>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</si>
  <si>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</si>
  <si>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</si>
  <si>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</si>
  <si>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</si>
  <si>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</si>
  <si>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</si>
  <si>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</si>
  <si>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</si>
  <si>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</si>
  <si>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</si>
  <si>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</si>
  <si>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</si>
  <si>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</si>
  <si>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</si>
  <si>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</si>
  <si>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</si>
  <si>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</si>
  <si>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</si>
  <si>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</si>
  <si>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</si>
  <si>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</si>
  <si>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</si>
  <si>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</si>
  <si>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</si>
  <si>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</si>
  <si>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</si>
  <si>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</si>
  <si>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</si>
  <si>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</si>
  <si>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</si>
  <si>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</si>
  <si>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</si>
  <si>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</si>
  <si>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</si>
  <si>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</si>
  <si>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</si>
  <si>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</si>
  <si>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</si>
  <si>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</si>
  <si>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</si>
  <si>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</si>
  <si>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</si>
  <si>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</si>
  <si>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</si>
  <si>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</si>
  <si>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</si>
  <si>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</si>
  <si>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</si>
  <si>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</si>
  <si>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</si>
  <si>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</si>
  <si>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</si>
  <si>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</si>
  <si>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</si>
  <si>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</si>
  <si>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</si>
  <si>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</si>
  <si>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</si>
  <si>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</si>
  <si>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</si>
  <si>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</si>
  <si>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</si>
  <si>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</si>
  <si>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</si>
  <si>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</si>
  <si>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</si>
  <si>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</si>
  <si>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</si>
  <si>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</si>
  <si>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</si>
  <si>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</si>
  <si>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</si>
  <si>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</si>
  <si>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</si>
  <si>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</si>
  <si>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</si>
  <si>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</si>
  <si>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</si>
  <si>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</si>
  <si>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</si>
  <si>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</si>
  <si>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</si>
  <si>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</si>
  <si>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</si>
  <si>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</si>
  <si>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</si>
  <si>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</si>
  <si>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</si>
  <si>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</si>
  <si>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</si>
  <si>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</si>
  <si>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</si>
  <si>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</si>
  <si>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</si>
  <si>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</si>
  <si>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</si>
  <si>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</si>
  <si>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</si>
  <si>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</si>
  <si>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</si>
  <si>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</si>
  <si>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</si>
  <si>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</si>
  <si>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</si>
  <si>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</si>
  <si>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</si>
  <si>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</si>
  <si>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</si>
  <si>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</si>
  <si>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</si>
  <si>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</si>
  <si>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</si>
  <si>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</si>
  <si>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</si>
  <si>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</si>
  <si>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</si>
  <si>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</si>
  <si>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</si>
  <si>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</si>
  <si>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</si>
  <si>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</si>
  <si>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</si>
  <si>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</si>
  <si>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</si>
  <si>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</si>
  <si>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</si>
  <si>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</si>
  <si>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</si>
  <si>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</si>
  <si>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</si>
  <si>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</si>
  <si>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</si>
  <si>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</si>
  <si>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</si>
  <si>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</si>
  <si>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</si>
  <si>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</si>
  <si>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</si>
  <si>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</si>
  <si>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</si>
  <si>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</si>
  <si>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</si>
  <si>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</si>
  <si>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</si>
  <si>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</si>
  <si>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</si>
  <si>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</si>
  <si>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</si>
  <si>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</si>
  <si>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</si>
  <si>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</si>
  <si>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</si>
  <si>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</si>
  <si>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</si>
  <si>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</si>
  <si>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</si>
  <si>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</si>
  <si>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</si>
  <si>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</si>
  <si>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</si>
  <si>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</si>
  <si>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</si>
  <si>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</si>
  <si>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</si>
  <si>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</si>
  <si>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</si>
  <si>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</si>
  <si>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</si>
  <si>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</si>
  <si>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</si>
  <si>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</si>
  <si>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</si>
  <si>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</si>
  <si>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</si>
  <si>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</si>
  <si>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</si>
  <si>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</si>
  <si>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</si>
  <si>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</si>
  <si>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</si>
  <si>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</si>
  <si>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</si>
  <si>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</si>
  <si>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</si>
  <si>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</si>
  <si>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</si>
  <si>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</si>
  <si>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</si>
  <si>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</si>
  <si>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</si>
  <si>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</si>
  <si>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</si>
  <si>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</si>
  <si>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</si>
  <si>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</si>
  <si>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</si>
  <si>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</si>
  <si>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</si>
  <si>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</si>
  <si>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</si>
  <si>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</si>
  <si>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</si>
  <si>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</si>
  <si>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</si>
  <si>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</si>
  <si>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</si>
  <si>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</si>
  <si>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</si>
  <si>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</si>
  <si>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</si>
  <si>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</si>
  <si>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</si>
  <si>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</si>
  <si>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</si>
  <si>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</si>
  <si>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</si>
  <si>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</si>
  <si>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</si>
  <si>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</si>
  <si>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</si>
  <si>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</si>
  <si>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</si>
  <si>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</si>
  <si>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</si>
  <si>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</si>
  <si>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</si>
  <si>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</si>
  <si>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</si>
  <si>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</si>
  <si>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</si>
  <si>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</si>
  <si>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</si>
  <si>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</si>
  <si>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</si>
  <si>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</si>
  <si>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</si>
  <si>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</si>
  <si>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</si>
  <si>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</si>
  <si>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</si>
  <si>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</si>
  <si>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</si>
  <si>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</si>
  <si>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</si>
  <si>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</si>
  <si>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</si>
  <si>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</si>
  <si>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</si>
  <si>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</si>
  <si>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</si>
  <si>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</si>
  <si>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</si>
  <si>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</si>
  <si>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</si>
  <si>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</si>
  <si>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</si>
  <si>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</si>
  <si>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</si>
  <si>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</si>
  <si>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</si>
  <si>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</si>
  <si>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</si>
  <si>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</si>
  <si>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</si>
  <si>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</si>
  <si>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</si>
  <si>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</si>
  <si>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</si>
  <si>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</si>
  <si>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</si>
  <si>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</si>
  <si>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</si>
  <si>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</si>
  <si>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</si>
  <si>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</si>
  <si>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</si>
  <si>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</si>
  <si>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</si>
  <si>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</si>
  <si>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</si>
  <si>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</si>
  <si>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</si>
  <si>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</si>
  <si>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</si>
  <si>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</si>
  <si>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</si>
  <si>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</si>
  <si>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</si>
  <si>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</si>
  <si>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</si>
  <si>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</si>
  <si>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</si>
  <si>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</si>
  <si>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</si>
  <si>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</si>
  <si>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</si>
  <si>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</si>
  <si>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</si>
  <si>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</si>
  <si>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</si>
  <si>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</si>
  <si>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</si>
  <si>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</si>
  <si>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</si>
  <si>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</si>
  <si>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</si>
  <si>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</si>
  <si>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</si>
  <si>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</si>
  <si>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</si>
  <si>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</si>
  <si>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</si>
  <si>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</si>
  <si>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</si>
  <si>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</si>
  <si>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</si>
  <si>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</si>
  <si>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</si>
  <si>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</si>
  <si>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</si>
  <si>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</si>
  <si>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</si>
  <si>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</si>
  <si>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</si>
  <si>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</si>
  <si>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</si>
  <si>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</si>
  <si>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</si>
  <si>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</si>
  <si>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</si>
  <si>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</si>
  <si>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</si>
  <si>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</si>
  <si>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</si>
  <si>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</si>
  <si>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</si>
  <si>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</si>
  <si>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</si>
  <si>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</si>
  <si>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</si>
  <si>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</si>
  <si>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</si>
  <si>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</si>
  <si>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</si>
  <si>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</si>
  <si>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</si>
  <si>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</si>
  <si>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</si>
  <si>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</si>
  <si>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</si>
  <si>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</si>
  <si>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</si>
  <si>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</si>
  <si>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</si>
  <si>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</si>
  <si>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</si>
  <si>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</si>
  <si>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</si>
  <si>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</si>
  <si>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</si>
  <si>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</si>
  <si>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</si>
  <si>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</si>
  <si>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</si>
  <si>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</si>
  <si>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</si>
  <si>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</si>
  <si>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</si>
  <si>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</si>
  <si>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</si>
  <si>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</si>
  <si>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</si>
  <si>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</si>
  <si>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</si>
  <si>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</si>
  <si>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</si>
  <si>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</si>
  <si>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</si>
  <si>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</si>
  <si>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</si>
  <si>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</si>
  <si>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</si>
  <si>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</si>
  <si>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</si>
  <si>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</si>
  <si>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</si>
  <si>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</si>
  <si>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</si>
  <si>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</si>
  <si>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</si>
  <si>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</si>
  <si>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</si>
  <si>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</si>
  <si>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</si>
  <si>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</si>
  <si>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</si>
  <si>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</si>
  <si>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</si>
  <si>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</si>
  <si>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</si>
  <si>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</si>
  <si>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</si>
  <si>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</si>
  <si>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</si>
  <si>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</si>
  <si>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</si>
  <si>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</si>
  <si>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</si>
  <si>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</si>
  <si>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</si>
  <si>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</si>
  <si>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</si>
  <si>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</si>
  <si>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</si>
  <si>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</si>
  <si>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</si>
  <si>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</si>
  <si>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</si>
  <si>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</si>
  <si>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</si>
  <si>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</si>
  <si>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</si>
  <si>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</si>
  <si>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</si>
  <si>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</si>
  <si>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</si>
  <si>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</si>
  <si>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</si>
  <si>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</si>
  <si>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</si>
  <si>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</si>
  <si>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</si>
  <si>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</si>
  <si>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</si>
  <si>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</si>
  <si>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</si>
  <si>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</si>
  <si>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</si>
  <si>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</si>
  <si>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</si>
  <si>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</si>
  <si>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</si>
  <si>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</si>
  <si>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</si>
  <si>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</si>
  <si>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</si>
  <si>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</si>
  <si>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</si>
  <si>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</si>
  <si>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</si>
  <si>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</si>
  <si>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</si>
  <si>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</si>
  <si>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</si>
  <si>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</si>
  <si>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</si>
  <si>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</si>
  <si>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</si>
  <si>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</si>
  <si>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</si>
  <si>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</si>
  <si>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</si>
  <si>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</si>
  <si>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</si>
  <si>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</si>
  <si>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</si>
  <si>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</si>
  <si>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</si>
  <si>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</si>
  <si>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</si>
  <si>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</si>
  <si>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</si>
  <si>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</si>
  <si>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</si>
  <si>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</si>
  <si>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</si>
  <si>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</si>
  <si>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</si>
  <si>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</si>
  <si>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</si>
  <si>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</si>
  <si>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</si>
  <si>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</si>
  <si>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</si>
  <si>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</si>
  <si>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</si>
  <si>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</si>
  <si>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</si>
  <si>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</si>
  <si>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</si>
  <si>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</si>
  <si>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</si>
  <si>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</si>
  <si>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</si>
  <si>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</si>
  <si>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</si>
  <si>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</si>
  <si>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</si>
  <si>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</si>
  <si>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</si>
  <si>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</si>
  <si>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</si>
  <si>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</si>
  <si>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</si>
  <si>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</si>
  <si>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</si>
  <si>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</si>
  <si>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</si>
  <si>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</si>
  <si>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</si>
  <si>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</si>
  <si>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</si>
  <si>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</si>
  <si>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</si>
  <si>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</si>
  <si>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</si>
  <si>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</si>
  <si>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</si>
  <si>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</si>
  <si>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</si>
  <si>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</si>
  <si>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</si>
  <si>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</si>
  <si>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</si>
  <si>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</si>
  <si>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</si>
  <si>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</si>
  <si>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</si>
  <si>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</si>
  <si>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</si>
  <si>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</si>
  <si>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</si>
  <si>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</si>
  <si>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</si>
  <si>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</si>
  <si>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</si>
  <si>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</si>
  <si>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</si>
  <si>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</si>
  <si>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</si>
  <si>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</si>
  <si>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</si>
  <si>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</si>
  <si>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</si>
  <si>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</si>
  <si>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</si>
  <si>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</si>
  <si>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</si>
  <si>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</si>
  <si>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</si>
  <si>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</si>
  <si>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</si>
  <si>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</si>
  <si>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</si>
  <si>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</si>
  <si>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</si>
  <si>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</si>
  <si>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</si>
  <si>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</si>
  <si>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</si>
  <si>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</si>
  <si>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</si>
  <si>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</si>
  <si>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</si>
  <si>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</si>
  <si>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</si>
  <si>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</si>
  <si>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</si>
  <si>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</si>
  <si>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</si>
  <si>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</si>
  <si>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</si>
  <si>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</si>
  <si>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</si>
  <si>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</si>
  <si>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</si>
  <si>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</si>
  <si>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</si>
  <si>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</si>
  <si>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</si>
  <si>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</si>
  <si>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</si>
  <si>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</si>
  <si>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</si>
  <si>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</si>
  <si>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</si>
  <si>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</si>
  <si>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</si>
  <si>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</si>
  <si>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</si>
  <si>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</si>
  <si>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</si>
  <si>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</si>
  <si>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</si>
  <si>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</si>
  <si>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</si>
  <si>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</si>
  <si>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</si>
  <si>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</si>
  <si>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</si>
  <si>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</si>
  <si>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</si>
  <si>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</si>
  <si>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</si>
  <si>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</si>
  <si>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</si>
  <si>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</si>
  <si>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</si>
  <si>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</si>
  <si>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</si>
  <si>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</si>
  <si>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</si>
  <si>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</si>
  <si>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</si>
  <si>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</si>
  <si>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</si>
  <si>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</si>
  <si>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</si>
  <si>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</si>
  <si>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</si>
  <si>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</si>
  <si>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</si>
  <si>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</si>
  <si>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</si>
  <si>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</si>
  <si>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</si>
  <si>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</si>
  <si>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</si>
  <si>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</si>
  <si>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</si>
  <si>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</si>
  <si>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</si>
  <si>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</si>
  <si>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</si>
  <si>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</si>
  <si>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</si>
  <si>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</si>
  <si>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</si>
  <si>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</si>
  <si>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</si>
  <si>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</si>
  <si>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</si>
  <si>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</si>
  <si>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</si>
  <si>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</si>
  <si>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</si>
  <si>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</si>
  <si>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</si>
  <si>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</si>
  <si>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</si>
  <si>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</si>
  <si>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</si>
  <si>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</si>
  <si>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</si>
  <si>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</si>
  <si>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</si>
  <si>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</si>
  <si>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</si>
  <si>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</si>
  <si>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</si>
  <si>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</si>
  <si>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</si>
  <si>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</si>
  <si>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</si>
  <si>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</si>
  <si>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</si>
  <si>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</si>
  <si>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</si>
  <si>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</si>
  <si>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</si>
  <si>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</si>
  <si>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</si>
  <si>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</si>
  <si>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</si>
  <si>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</si>
  <si>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</si>
  <si>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</si>
  <si>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</si>
  <si>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</si>
  <si>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</si>
  <si>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</si>
  <si>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</si>
  <si>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</si>
  <si>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</si>
  <si>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</si>
  <si>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</si>
  <si>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</si>
  <si>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</si>
  <si>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</si>
  <si>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</si>
  <si>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</si>
  <si>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</si>
  <si>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</si>
  <si>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</si>
  <si>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</si>
  <si>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</si>
  <si>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</si>
  <si>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</si>
  <si>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</si>
  <si>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</si>
  <si>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</si>
  <si>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</si>
  <si>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</si>
  <si>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</si>
  <si>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</si>
  <si>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</si>
  <si>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</si>
  <si>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</si>
  <si>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</si>
  <si>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</si>
  <si>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</si>
  <si>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</si>
  <si>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</si>
  <si>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</si>
  <si>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</si>
  <si>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</si>
  <si>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</si>
  <si>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</si>
  <si>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</si>
  <si>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</si>
  <si>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</si>
  <si>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</si>
  <si>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</si>
  <si>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</si>
  <si>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</si>
  <si>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</si>
  <si>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</si>
  <si>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</si>
  <si>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</si>
  <si>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</si>
  <si>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</si>
  <si>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</si>
  <si>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</si>
  <si>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</si>
  <si>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</si>
  <si>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</si>
  <si>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</si>
  <si>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</si>
  <si>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</si>
  <si>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</si>
  <si>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</si>
  <si>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</si>
  <si>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</si>
  <si>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</si>
  <si>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</si>
  <si>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</si>
  <si>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</si>
  <si>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</si>
  <si>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</si>
  <si>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</si>
  <si>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</si>
  <si>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</si>
  <si>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</si>
  <si>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</si>
  <si>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</si>
  <si>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</si>
  <si>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</si>
  <si>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</si>
  <si>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</si>
  <si>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</si>
  <si>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</si>
  <si>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</si>
  <si>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</si>
  <si>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</si>
  <si>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</si>
  <si>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</si>
  <si>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</si>
  <si>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</si>
  <si>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</si>
  <si>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</si>
  <si>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</si>
  <si>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</si>
  <si>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</si>
  <si>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</si>
  <si>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</si>
  <si>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</si>
  <si>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</si>
  <si>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</si>
  <si>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</si>
  <si>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</si>
  <si>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</si>
  <si>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</si>
  <si>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</si>
  <si>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</si>
  <si>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</si>
  <si>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</si>
  <si>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</si>
  <si>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</si>
  <si>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</si>
  <si>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</si>
  <si>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</si>
  <si>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</si>
  <si>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</si>
  <si>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</si>
  <si>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</si>
  <si>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</si>
  <si>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</si>
  <si>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</si>
  <si>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</si>
  <si>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</si>
  <si>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</si>
  <si>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</si>
  <si>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</si>
  <si>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</si>
  <si>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</si>
  <si>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</si>
  <si>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</si>
  <si>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</si>
  <si>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</si>
  <si>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</si>
  <si>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</si>
  <si>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</si>
  <si>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</si>
  <si>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</si>
  <si>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</si>
  <si>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</si>
  <si>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</si>
  <si>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</si>
  <si>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</si>
  <si>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</si>
  <si>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</si>
  <si>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</si>
  <si>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</si>
  <si>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</si>
  <si>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</si>
  <si>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</si>
  <si>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</si>
  <si>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</si>
  <si>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</si>
  <si>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</si>
  <si>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</si>
  <si>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</si>
  <si>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</si>
  <si>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</si>
  <si>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</si>
  <si>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</si>
  <si>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</si>
  <si>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</si>
  <si>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</si>
  <si>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</si>
  <si>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</si>
  <si>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</si>
  <si>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</si>
  <si>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</si>
  <si>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</si>
  <si>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</si>
  <si>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</si>
  <si>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</si>
  <si>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</si>
  <si>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</si>
  <si>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</si>
  <si>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</si>
  <si>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</si>
  <si>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</si>
  <si>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</si>
  <si>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</si>
  <si>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</si>
  <si>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</si>
  <si>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</si>
  <si>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</si>
  <si>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</si>
  <si>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</si>
  <si>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</si>
  <si>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</si>
  <si>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</si>
  <si>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</si>
  <si>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</si>
  <si>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</si>
  <si>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</si>
  <si>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</si>
  <si>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</si>
  <si>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</si>
  <si>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</si>
  <si>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</si>
  <si>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</si>
  <si>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</si>
  <si>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</si>
  <si>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</si>
  <si>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</si>
  <si>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</si>
  <si>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</si>
  <si>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</si>
  <si>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</si>
  <si>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</si>
  <si>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</si>
  <si>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</si>
  <si>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</si>
  <si>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</si>
  <si>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</si>
  <si>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</si>
  <si>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</si>
  <si>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</si>
  <si>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</si>
  <si>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</si>
  <si>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</si>
  <si>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</si>
  <si>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</si>
  <si>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</si>
  <si>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</si>
  <si>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</si>
  <si>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</si>
  <si>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</si>
  <si>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</si>
  <si>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</si>
  <si>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</si>
  <si>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</si>
  <si>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</si>
  <si>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</si>
  <si>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</si>
  <si>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</si>
  <si>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</si>
  <si>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</si>
  <si>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</si>
  <si>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</si>
  <si>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</si>
  <si>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</si>
  <si>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</si>
  <si>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</si>
  <si>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</si>
  <si>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</si>
  <si>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</si>
  <si>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</si>
  <si>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</si>
  <si>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</si>
  <si>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</si>
  <si>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</si>
  <si>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</si>
  <si>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</si>
  <si>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</si>
  <si>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</si>
  <si>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</si>
  <si>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</si>
  <si>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</si>
  <si>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</si>
  <si>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</si>
  <si>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</si>
  <si>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</si>
  <si>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</si>
  <si>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</si>
  <si>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</si>
  <si>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</si>
  <si>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</si>
  <si>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</si>
  <si>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</si>
  <si>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</si>
  <si>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</si>
  <si>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</si>
  <si>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</si>
  <si>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</si>
  <si>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</si>
  <si>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</si>
  <si>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</si>
  <si>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</si>
  <si>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</si>
  <si>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</si>
  <si>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</si>
  <si>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</si>
  <si>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</si>
  <si>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</si>
  <si>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</si>
  <si>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</si>
  <si>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</si>
  <si>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</si>
  <si>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</si>
  <si>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</si>
  <si>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</si>
  <si>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</si>
  <si>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</si>
  <si>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</si>
  <si>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</si>
  <si>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</si>
  <si>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</si>
  <si>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</si>
  <si>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</si>
  <si>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</si>
  <si>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</si>
  <si>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</si>
  <si>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</si>
  <si>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</si>
  <si>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</si>
  <si>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</si>
  <si>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</si>
  <si>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</si>
  <si>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</si>
  <si>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</si>
  <si>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</si>
  <si>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</si>
  <si>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</si>
  <si>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</si>
  <si>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</si>
  <si>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</si>
  <si>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</si>
  <si>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</si>
  <si>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</si>
  <si>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</si>
  <si>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</si>
  <si>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</si>
  <si>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</si>
  <si>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</si>
  <si>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</si>
  <si>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</si>
  <si>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</si>
  <si>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</si>
  <si>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</si>
  <si>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</si>
  <si>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</si>
  <si>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</si>
  <si>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</si>
  <si>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</si>
  <si>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</si>
  <si>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</si>
  <si>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</si>
  <si>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</si>
  <si>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</si>
  <si>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</si>
  <si>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</si>
  <si>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</si>
  <si>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</si>
  <si>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</si>
  <si>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</si>
  <si>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</si>
  <si>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</si>
  <si>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</si>
  <si>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</si>
  <si>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</si>
  <si>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</si>
  <si>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</si>
  <si>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</si>
  <si>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</si>
  <si>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</si>
  <si>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</si>
  <si>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</si>
  <si>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</si>
  <si>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</si>
  <si>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</si>
  <si>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</si>
  <si>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</si>
  <si>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</si>
  <si>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</si>
  <si>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</si>
  <si>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</si>
  <si>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</si>
  <si>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</si>
  <si>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</si>
  <si>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</si>
  <si>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</si>
  <si>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</si>
  <si>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</si>
  <si>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</si>
  <si>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</si>
  <si>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</si>
  <si>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</si>
  <si>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</si>
  <si>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</si>
  <si>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</si>
  <si>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</si>
  <si>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</si>
  <si>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</si>
  <si>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</si>
  <si>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</si>
  <si>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</si>
  <si>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</si>
  <si>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</si>
  <si>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</si>
  <si>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</si>
  <si>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</si>
  <si>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</si>
  <si>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</si>
  <si>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</si>
  <si>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</si>
  <si>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</si>
  <si>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</si>
  <si>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</si>
  <si>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</si>
  <si>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</si>
  <si>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</si>
  <si>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</si>
  <si>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</si>
  <si>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</si>
  <si>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</si>
  <si>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</si>
  <si>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</si>
  <si>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</si>
  <si>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</si>
  <si>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</si>
  <si>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</si>
  <si>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</si>
  <si>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</si>
  <si>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</si>
  <si>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</si>
  <si>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</si>
  <si>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</si>
  <si>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</si>
  <si>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</si>
  <si>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</si>
  <si>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</si>
  <si>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</si>
  <si>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</si>
  <si>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</si>
  <si>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</si>
  <si>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</si>
  <si>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</si>
  <si>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</si>
  <si>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</si>
  <si>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</si>
  <si>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</si>
  <si>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</si>
  <si>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</si>
  <si>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</si>
  <si>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</si>
  <si>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</si>
  <si>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</si>
  <si>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</si>
  <si>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</si>
  <si>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</si>
  <si>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</si>
  <si>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</si>
  <si>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</si>
  <si>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</si>
  <si>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</si>
  <si>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</si>
  <si>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</si>
  <si>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</si>
  <si>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</si>
  <si>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</si>
  <si>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</si>
  <si>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</si>
  <si>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</si>
  <si>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</si>
  <si>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</si>
  <si>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</si>
  <si>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</si>
  <si>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</si>
  <si>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</si>
  <si>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</si>
  <si>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</si>
  <si>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</si>
  <si>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</si>
  <si>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</si>
  <si>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</si>
  <si>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</si>
  <si>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</si>
  <si>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</si>
  <si>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</si>
  <si>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</si>
  <si>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</si>
  <si>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</si>
  <si>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</si>
  <si>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</si>
  <si>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</si>
  <si>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</si>
  <si>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</si>
  <si>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</si>
  <si>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</si>
  <si>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</si>
  <si>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</si>
  <si>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</si>
  <si>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</si>
  <si>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</si>
  <si>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</si>
  <si>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</si>
  <si>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</si>
  <si>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</si>
  <si>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</si>
  <si>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</si>
  <si>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</si>
  <si>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</si>
  <si>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</si>
  <si>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</si>
  <si>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</si>
  <si>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</si>
  <si>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</si>
  <si>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</si>
  <si>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</si>
  <si>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</si>
  <si>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</si>
  <si>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</si>
  <si>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</si>
  <si>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</si>
  <si>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</si>
  <si>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</si>
  <si>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</si>
  <si>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</si>
  <si>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</si>
  <si>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</si>
  <si>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</si>
  <si>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</si>
  <si>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</si>
  <si>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</si>
  <si>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</si>
  <si>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</si>
  <si>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</si>
  <si>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</si>
  <si>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</si>
  <si>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</si>
  <si>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</si>
  <si>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</si>
  <si>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</si>
  <si>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</si>
  <si>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</si>
  <si>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</si>
  <si>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</si>
  <si>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</si>
  <si>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</si>
  <si>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</si>
  <si>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</si>
  <si>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</si>
  <si>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</si>
  <si>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</si>
  <si>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</si>
  <si>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</si>
  <si>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</si>
  <si>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</si>
  <si>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</si>
  <si>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</si>
  <si>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</si>
  <si>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</si>
  <si>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</si>
  <si>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</si>
  <si>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</si>
  <si>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</si>
  <si>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</si>
  <si>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</si>
  <si>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</si>
  <si>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</si>
  <si>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</si>
  <si>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</si>
  <si>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</si>
  <si>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</si>
  <si>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</si>
  <si>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</si>
  <si>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</si>
  <si>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</si>
  <si>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</si>
  <si>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</si>
  <si>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</si>
  <si>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</si>
  <si>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</si>
  <si>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</si>
  <si>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</si>
  <si>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</si>
  <si>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</si>
  <si>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</si>
  <si>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</si>
  <si>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</si>
  <si>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</si>
  <si>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</si>
  <si>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</si>
  <si>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</si>
  <si>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</si>
  <si>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</si>
  <si>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</si>
  <si>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</si>
  <si>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</si>
  <si>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</si>
  <si>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</si>
  <si>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</si>
  <si>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</si>
  <si>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</si>
  <si>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</si>
  <si>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</si>
  <si>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</si>
  <si>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</si>
  <si>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</si>
  <si>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</si>
  <si>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</si>
  <si>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</si>
  <si>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</si>
  <si>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</si>
  <si>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</si>
  <si>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</si>
  <si>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</si>
  <si>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</si>
  <si>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</si>
  <si>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</si>
  <si>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</si>
  <si>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</si>
  <si>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</si>
  <si>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</si>
  <si>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</si>
  <si>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</si>
  <si>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</si>
  <si>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</si>
  <si>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</si>
  <si>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</si>
  <si>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</si>
  <si>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</si>
  <si>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</si>
  <si>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</si>
  <si>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</si>
  <si>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</si>
  <si>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</si>
  <si>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</si>
  <si>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</si>
  <si>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</si>
  <si>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</si>
  <si>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</si>
  <si>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</si>
  <si>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</si>
  <si>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</si>
  <si>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</si>
  <si>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</si>
  <si>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</si>
  <si>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</si>
  <si>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</si>
  <si>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</si>
  <si>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</si>
  <si>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</si>
  <si>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</si>
  <si>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</si>
  <si>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</si>
  <si>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</si>
  <si>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</si>
  <si>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</si>
  <si>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</si>
  <si>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</si>
  <si>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</si>
  <si>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</si>
  <si>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</si>
  <si>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</si>
  <si>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</si>
  <si>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</si>
  <si>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</si>
  <si>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</si>
  <si>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</si>
  <si>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</si>
  <si>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</si>
  <si>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</si>
  <si>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</si>
  <si>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</si>
  <si>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</si>
  <si>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</si>
  <si>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</si>
  <si>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</si>
  <si>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</si>
  <si>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</si>
  <si>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</si>
  <si>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</si>
  <si>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</si>
  <si>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</si>
  <si>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</si>
  <si>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</si>
  <si>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</si>
  <si>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</si>
  <si>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</si>
  <si>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</si>
  <si>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</si>
  <si>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</si>
  <si>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</si>
  <si>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</si>
  <si>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</si>
  <si>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</si>
  <si>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</si>
  <si>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</si>
  <si>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</si>
  <si>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</si>
  <si>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</si>
  <si>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</si>
  <si>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</si>
  <si>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</si>
  <si>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</si>
  <si>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</si>
  <si>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</si>
  <si>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</si>
  <si>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</si>
  <si>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</si>
  <si>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</si>
  <si>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</si>
  <si>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</si>
  <si>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</si>
  <si>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</si>
  <si>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</si>
  <si>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</si>
  <si>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</si>
  <si>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</si>
  <si>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</si>
  <si>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</si>
  <si>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</si>
  <si>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</si>
  <si>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</si>
  <si>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</si>
  <si>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</si>
  <si>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</si>
  <si>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</si>
  <si>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</si>
  <si>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</si>
  <si>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</si>
  <si>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</si>
  <si>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</si>
  <si>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</si>
  <si>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</si>
  <si>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</si>
  <si>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</si>
  <si>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</si>
  <si>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</si>
  <si>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</si>
  <si>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</si>
  <si>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</si>
  <si>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</si>
  <si>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</si>
  <si>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</si>
  <si>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</si>
  <si>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</si>
  <si>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</si>
  <si>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</si>
  <si>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</si>
  <si>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</si>
  <si>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</si>
  <si>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</si>
  <si>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</si>
  <si>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</si>
  <si>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</si>
  <si>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</si>
  <si>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</si>
  <si>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</si>
  <si>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</si>
  <si>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</si>
  <si>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</si>
  <si>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</si>
  <si>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</si>
  <si>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</si>
  <si>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</si>
  <si>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</si>
  <si>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</si>
  <si>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</si>
  <si>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</si>
  <si>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</si>
  <si>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</si>
  <si>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</si>
  <si>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</si>
  <si>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</si>
  <si>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</si>
  <si>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</si>
  <si>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</si>
  <si>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</si>
  <si>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</si>
  <si>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</si>
  <si>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</si>
  <si>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</si>
  <si>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</si>
  <si>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</si>
  <si>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</si>
  <si>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</si>
  <si>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</si>
  <si>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</si>
  <si>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</si>
  <si>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</si>
  <si>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</si>
  <si>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</si>
  <si>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</si>
  <si>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</si>
  <si>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</si>
  <si>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</si>
  <si>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</si>
  <si>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</si>
  <si>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</si>
  <si>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</si>
  <si>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</si>
  <si>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</si>
  <si>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</si>
  <si>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</si>
  <si>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</si>
  <si>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</si>
  <si>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</si>
  <si>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</si>
  <si>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</si>
  <si>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</si>
  <si>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</si>
  <si>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</si>
  <si>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</si>
  <si>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</si>
  <si>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</si>
  <si>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</si>
  <si>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</si>
  <si>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</si>
  <si>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</si>
  <si>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</si>
  <si>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</si>
  <si>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</si>
  <si>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</si>
  <si>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</si>
  <si>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</si>
  <si>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</si>
  <si>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</si>
  <si>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</si>
  <si>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</si>
  <si>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</si>
  <si>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</si>
  <si>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</si>
  <si>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</si>
  <si>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</si>
  <si>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</si>
  <si>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</si>
  <si>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</si>
  <si>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</si>
  <si>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</si>
  <si>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</si>
  <si>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</si>
  <si>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</si>
  <si>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</si>
  <si>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</si>
  <si>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</si>
  <si>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</si>
  <si>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</si>
  <si>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</si>
  <si>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</si>
  <si>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</si>
  <si>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</si>
  <si>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</si>
  <si>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</si>
  <si>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</si>
  <si>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</si>
  <si>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</si>
  <si>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</si>
  <si>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</si>
  <si>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</si>
  <si>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</si>
  <si>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</si>
  <si>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</si>
  <si>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</si>
  <si>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</si>
  <si>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</si>
  <si>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</si>
  <si>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</si>
  <si>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</si>
  <si>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</si>
  <si>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</si>
  <si>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</si>
  <si>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</si>
  <si>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</si>
  <si>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</si>
  <si>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</si>
  <si>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</si>
  <si>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</si>
  <si>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</si>
  <si>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</si>
  <si>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</si>
  <si>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</si>
  <si>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</si>
  <si>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</si>
  <si>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</si>
  <si>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</si>
  <si>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</si>
  <si>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</si>
  <si>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</si>
  <si>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</si>
  <si>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</si>
  <si>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</si>
  <si>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</si>
  <si>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</si>
  <si>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</si>
  <si>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</si>
  <si>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</si>
  <si>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</si>
  <si>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</si>
  <si>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</si>
  <si>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</si>
  <si>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</si>
  <si>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</si>
  <si>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</si>
  <si>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</si>
  <si>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</si>
  <si>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</si>
  <si>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</si>
  <si>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</si>
  <si>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</si>
  <si>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</si>
  <si>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</si>
  <si>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</si>
  <si>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</si>
  <si>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</si>
  <si>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</si>
  <si>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</si>
  <si>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</si>
  <si>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</si>
  <si>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</si>
  <si>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</si>
  <si>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</si>
  <si>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</si>
  <si>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</si>
  <si>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</si>
  <si>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</si>
  <si>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</si>
  <si>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</si>
  <si>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</si>
  <si>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</si>
  <si>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</si>
  <si>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</si>
  <si>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</si>
  <si>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</si>
  <si>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</si>
  <si>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</si>
  <si>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</si>
  <si>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</si>
  <si>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</si>
  <si>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</si>
  <si>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</si>
  <si>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</si>
  <si>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</si>
  <si>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</si>
  <si>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</si>
  <si>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</si>
  <si>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</si>
  <si>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</si>
  <si>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</si>
  <si>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</si>
  <si>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</si>
  <si>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</si>
  <si>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</si>
  <si>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</si>
  <si>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</si>
  <si>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</si>
  <si>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</si>
  <si>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</si>
  <si>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</si>
  <si>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</si>
  <si>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</si>
  <si>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</si>
  <si>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</si>
  <si>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</si>
  <si>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</si>
  <si>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</si>
  <si>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</si>
  <si>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</si>
  <si>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</si>
  <si>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</si>
  <si>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</si>
  <si>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</si>
  <si>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</si>
  <si>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</si>
  <si>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</si>
  <si>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</si>
  <si>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</si>
  <si>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</si>
  <si>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</si>
  <si>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</si>
  <si>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</si>
  <si>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</si>
  <si>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</si>
  <si>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</si>
  <si>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</si>
  <si>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</si>
  <si>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</si>
  <si>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</si>
  <si>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</si>
  <si>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</si>
  <si>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</si>
  <si>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</si>
  <si>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</si>
  <si>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</si>
  <si>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</si>
  <si>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</si>
  <si>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</si>
  <si>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</si>
  <si>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</si>
  <si>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</si>
  <si>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</si>
  <si>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</si>
  <si>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</si>
  <si>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</si>
  <si>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</si>
  <si>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</si>
  <si>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</si>
  <si>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</si>
  <si>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</si>
  <si>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</si>
  <si>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</si>
  <si>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</si>
  <si>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</si>
  <si>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</si>
  <si>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</si>
  <si>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</si>
  <si>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</si>
  <si>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</si>
  <si>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</si>
  <si>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</si>
  <si>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</si>
  <si>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</si>
  <si>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</si>
  <si>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</si>
  <si>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</si>
  <si>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</si>
  <si>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</si>
  <si>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</si>
  <si>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</si>
  <si>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</si>
  <si>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</si>
  <si>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</si>
  <si>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</si>
  <si>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</si>
  <si>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</si>
  <si>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</si>
  <si>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</si>
  <si>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</si>
  <si>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</si>
  <si>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</si>
  <si>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</si>
  <si>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</si>
  <si>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</si>
  <si>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</si>
  <si>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</si>
  <si>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</si>
  <si>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</si>
  <si>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</si>
  <si>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</si>
  <si>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</si>
  <si>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</si>
  <si>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</si>
  <si>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</si>
  <si>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</si>
  <si>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</si>
  <si>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</si>
  <si>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</si>
  <si>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</si>
  <si>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</si>
  <si>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</si>
  <si>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</si>
  <si>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</si>
  <si>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</si>
  <si>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</si>
  <si>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</si>
  <si>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</si>
  <si>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</si>
  <si>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</si>
  <si>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</si>
  <si>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</si>
  <si>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</si>
  <si>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</si>
  <si>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</si>
  <si>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</si>
  <si>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</si>
  <si>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</si>
  <si>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</si>
  <si>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</si>
  <si>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</si>
  <si>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</si>
  <si>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</si>
  <si>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</si>
  <si>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</si>
  <si>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</si>
  <si>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</si>
  <si>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</si>
  <si>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</si>
  <si>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</si>
  <si>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</si>
  <si>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</si>
  <si>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</si>
  <si>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</si>
  <si>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</si>
  <si>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</si>
  <si>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</si>
  <si>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</si>
  <si>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</si>
  <si>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</si>
  <si>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</si>
  <si>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</si>
  <si>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</si>
  <si>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</si>
  <si>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</si>
  <si>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</si>
  <si>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</si>
  <si>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</si>
  <si>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</si>
  <si>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</si>
  <si>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</si>
  <si>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</si>
  <si>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</si>
  <si>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</si>
  <si>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</si>
  <si>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</si>
  <si>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</si>
  <si>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</si>
  <si>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</si>
  <si>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</si>
  <si>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</si>
  <si>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</si>
  <si>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</si>
  <si>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</si>
  <si>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</si>
  <si>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</si>
  <si>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</si>
  <si>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</si>
  <si>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</si>
  <si>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</si>
  <si>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</si>
  <si>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</si>
  <si>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</si>
  <si>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</si>
  <si>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</si>
  <si>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</si>
  <si>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</si>
  <si>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</si>
  <si>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</si>
  <si>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</si>
  <si>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</si>
  <si>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</si>
  <si>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</si>
  <si>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</si>
  <si>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</si>
  <si>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</si>
  <si>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</si>
  <si>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</si>
  <si>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</si>
  <si>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</si>
  <si>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</si>
  <si>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</si>
  <si>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</si>
  <si>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</si>
  <si>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</si>
  <si>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</si>
  <si>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</si>
  <si>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</si>
  <si>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</si>
  <si>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</si>
  <si>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</si>
  <si>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</si>
  <si>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</si>
  <si>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</si>
  <si>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</si>
  <si>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</si>
  <si>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</si>
  <si>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</si>
  <si>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</si>
  <si>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</si>
  <si>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</si>
  <si>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</si>
  <si>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</si>
  <si>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</si>
  <si>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</si>
  <si>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</si>
  <si>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</si>
  <si>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</si>
  <si>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</si>
  <si>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</si>
  <si>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</si>
  <si>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</si>
  <si>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</si>
  <si>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</si>
  <si>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</si>
  <si>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</si>
  <si>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</si>
  <si>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</si>
  <si>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</si>
  <si>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</si>
  <si>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</si>
  <si>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</si>
  <si>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</si>
  <si>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</si>
  <si>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</si>
  <si>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</si>
  <si>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</si>
  <si>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</si>
  <si>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</si>
  <si>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</si>
  <si>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</si>
  <si>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</si>
  <si>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</si>
  <si>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</si>
  <si>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</si>
  <si>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</si>
  <si>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</si>
  <si>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</si>
  <si>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</si>
  <si>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</si>
  <si>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</si>
  <si>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</si>
  <si>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</si>
  <si>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</si>
  <si>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</si>
  <si>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</si>
  <si>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</si>
  <si>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</si>
  <si>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</si>
  <si>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</si>
  <si>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</si>
  <si>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</si>
  <si>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</si>
  <si>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</si>
  <si>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</si>
  <si>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</si>
  <si>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</si>
  <si>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</si>
  <si>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</si>
  <si>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</si>
  <si>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</si>
  <si>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</si>
  <si>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</si>
  <si>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</si>
  <si>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</si>
  <si>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</si>
  <si>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</si>
  <si>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</si>
  <si>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</si>
  <si>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</si>
  <si>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</si>
  <si>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</si>
  <si>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</si>
  <si>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</si>
  <si>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</si>
  <si>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</si>
  <si>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</si>
  <si>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</si>
  <si>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</si>
  <si>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</si>
  <si>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</si>
  <si>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</si>
  <si>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</si>
  <si>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</si>
  <si>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</si>
  <si>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</si>
  <si>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</si>
  <si>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</si>
  <si>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</si>
  <si>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</si>
  <si>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</si>
  <si>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</si>
  <si>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</si>
  <si>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</si>
  <si>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</si>
  <si>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</si>
  <si>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</si>
  <si>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</si>
  <si>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</si>
  <si>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</si>
  <si>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</si>
  <si>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</si>
  <si>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</si>
  <si>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</si>
  <si>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</si>
  <si>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</si>
  <si>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</si>
  <si>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</si>
  <si>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</si>
  <si>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</si>
  <si>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</si>
  <si>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</si>
  <si>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</si>
  <si>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</si>
  <si>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</si>
  <si>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</si>
  <si>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</si>
  <si>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</si>
  <si>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</si>
  <si>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</si>
  <si>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</si>
  <si>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</si>
  <si>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</si>
  <si>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</si>
  <si>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</si>
  <si>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</si>
  <si>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</si>
  <si>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</si>
  <si>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</si>
  <si>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</si>
  <si>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</si>
  <si>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</si>
  <si>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</si>
  <si>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</si>
  <si>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</si>
  <si>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</si>
  <si>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</si>
  <si>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</si>
  <si>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</si>
  <si>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</si>
  <si>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</si>
  <si>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</si>
  <si>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</si>
  <si>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</si>
  <si>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</si>
  <si>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</si>
  <si>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</si>
  <si>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</si>
  <si>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</si>
  <si>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</si>
  <si>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</si>
  <si>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</si>
  <si>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</si>
  <si>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</si>
  <si>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</si>
  <si>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</si>
  <si>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</si>
  <si>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</si>
  <si>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</si>
  <si>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</si>
  <si>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</si>
  <si>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</si>
  <si>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</si>
  <si>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</si>
  <si>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</si>
  <si>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</si>
  <si>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</si>
  <si>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</si>
  <si>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</si>
  <si>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</si>
  <si>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</si>
  <si>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</si>
  <si>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</si>
  <si>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</si>
  <si>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</si>
  <si>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</si>
  <si>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</si>
  <si>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</si>
  <si>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</si>
  <si>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</si>
  <si>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</si>
  <si>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</si>
  <si>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</si>
  <si>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</si>
  <si>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</si>
  <si>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</si>
  <si>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</si>
  <si>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</si>
  <si>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</si>
  <si>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</si>
  <si>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</si>
  <si>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</si>
  <si>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</si>
  <si>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</si>
  <si>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</si>
  <si>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</si>
  <si>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</si>
  <si>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</si>
  <si>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</si>
  <si>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</si>
  <si>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</si>
  <si>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</si>
  <si>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</si>
  <si>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</si>
  <si>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</si>
  <si>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</si>
  <si>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</si>
  <si>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</si>
  <si>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</si>
  <si>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</si>
  <si>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</si>
  <si>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</si>
  <si>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</si>
  <si>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</si>
  <si>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</si>
  <si>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</si>
  <si>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</si>
  <si>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</si>
  <si>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</si>
  <si>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</si>
  <si>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</si>
  <si>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</si>
  <si>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</si>
  <si>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</si>
  <si>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</si>
  <si>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</si>
  <si>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</si>
  <si>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</si>
  <si>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</si>
  <si>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</si>
  <si>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</si>
  <si>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</si>
  <si>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</si>
  <si>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</si>
  <si>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</si>
  <si>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</si>
  <si>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</si>
  <si>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</si>
  <si>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</si>
  <si>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</si>
  <si>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</si>
  <si>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</si>
  <si>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</si>
  <si>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</si>
  <si>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</si>
  <si>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</si>
  <si>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</si>
  <si>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</si>
  <si>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</si>
  <si>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</si>
  <si>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</si>
  <si>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</si>
  <si>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</si>
  <si>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</si>
  <si>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</si>
  <si>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</si>
  <si>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</si>
  <si>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</si>
  <si>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</si>
  <si>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</si>
  <si>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</si>
  <si>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</si>
  <si>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</si>
  <si>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</si>
  <si>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</si>
  <si>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</si>
  <si>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</si>
  <si>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</si>
  <si>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</si>
  <si>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</si>
  <si>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</si>
  <si>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</si>
  <si>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</si>
  <si>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</si>
  <si>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</si>
  <si>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</si>
  <si>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</si>
  <si>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</si>
  <si>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</si>
  <si>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</si>
  <si>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</si>
  <si>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</si>
  <si>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</si>
  <si>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</si>
  <si>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</si>
  <si>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</si>
  <si>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</si>
  <si>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</si>
  <si>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</si>
  <si>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</si>
  <si>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</si>
  <si>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</si>
  <si>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</si>
  <si>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</si>
  <si>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</si>
  <si>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</si>
  <si>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</si>
  <si>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</si>
  <si>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</si>
  <si>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</si>
  <si>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</si>
  <si>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</si>
  <si>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</si>
  <si>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</si>
  <si>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</si>
  <si>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</si>
  <si>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</si>
  <si>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</si>
  <si>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</si>
  <si>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</si>
  <si>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</si>
  <si>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</si>
  <si>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</si>
  <si>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</si>
  <si>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</si>
  <si>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</si>
  <si>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</si>
  <si>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</si>
  <si>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</si>
  <si>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</si>
  <si>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</si>
  <si>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</si>
  <si>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</si>
  <si>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</si>
  <si>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</si>
  <si>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</si>
  <si>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</si>
  <si>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</si>
  <si>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</si>
  <si>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</si>
  <si>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</si>
  <si>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</si>
  <si>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</si>
  <si>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</si>
  <si>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</si>
  <si>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</si>
  <si>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</si>
  <si>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</si>
  <si>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</si>
  <si>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</si>
  <si>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</si>
  <si>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</si>
  <si>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</si>
  <si>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</si>
  <si>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</si>
  <si>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</si>
  <si>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</si>
  <si>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</si>
  <si>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</si>
  <si>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</si>
  <si>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</si>
  <si>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</si>
  <si>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</si>
  <si>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</si>
  <si>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</si>
  <si>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</si>
  <si>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</si>
  <si>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</si>
  <si>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</si>
  <si>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</si>
  <si>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</si>
  <si>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</si>
  <si>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</si>
  <si>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</si>
  <si>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</si>
  <si>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</si>
  <si>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</si>
  <si>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</si>
  <si>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</si>
  <si>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</si>
  <si>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</si>
  <si>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</si>
  <si>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</si>
  <si>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</si>
  <si>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</si>
  <si>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</si>
  <si>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</si>
  <si>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</si>
  <si>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</si>
  <si>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</si>
  <si>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</si>
  <si>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</si>
  <si>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</si>
  <si>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</si>
  <si>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</si>
  <si>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</si>
  <si>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</si>
  <si>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</si>
  <si>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</si>
  <si>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</si>
  <si>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</si>
  <si>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</si>
  <si>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</si>
  <si>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</si>
  <si>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</si>
  <si>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</si>
  <si>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</si>
  <si>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</si>
  <si>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</si>
  <si>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</si>
  <si>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</si>
  <si>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</si>
  <si>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</si>
  <si>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</si>
  <si>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</si>
  <si>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</si>
  <si>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</si>
  <si>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</si>
  <si>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</si>
  <si>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</si>
  <si>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</si>
  <si>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</si>
  <si>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</si>
  <si>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</si>
  <si>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</si>
  <si>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</si>
  <si>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</si>
  <si>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</si>
  <si>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</si>
  <si>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</si>
  <si>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</si>
  <si>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</si>
  <si>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</si>
  <si>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</si>
  <si>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</si>
  <si>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</si>
  <si>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</si>
  <si>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</si>
  <si>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</si>
  <si>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</si>
  <si>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</si>
  <si>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</si>
  <si>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</si>
  <si>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</si>
  <si>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</si>
  <si>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</si>
  <si>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</si>
  <si>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</si>
  <si>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</si>
  <si>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</si>
  <si>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</si>
  <si>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</si>
  <si>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</si>
  <si>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</si>
  <si>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</si>
  <si>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</si>
  <si>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</si>
  <si>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</si>
  <si>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</si>
  <si>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</si>
  <si>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</si>
  <si>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</si>
  <si>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</si>
  <si>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</si>
  <si>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</si>
  <si>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</si>
  <si>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</si>
  <si>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</si>
  <si>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</si>
  <si>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</si>
  <si>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</si>
  <si>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</si>
  <si>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</si>
  <si>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</si>
  <si>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</si>
  <si>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</si>
  <si>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</si>
  <si>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</si>
  <si>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</si>
  <si>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</si>
  <si>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</si>
  <si>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</si>
  <si>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</si>
  <si>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</si>
  <si>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</si>
  <si>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</si>
  <si>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</si>
  <si>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</si>
  <si>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</si>
  <si>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</si>
  <si>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</si>
  <si>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</si>
  <si>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</si>
  <si>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</si>
  <si>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</si>
  <si>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</si>
  <si>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</si>
  <si>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</si>
  <si>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</si>
  <si>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</si>
  <si>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</si>
  <si>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</si>
  <si>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</si>
  <si>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</si>
  <si>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</si>
  <si>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</si>
  <si>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</si>
  <si>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</si>
  <si>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</si>
  <si>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</si>
  <si>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</si>
  <si>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</si>
  <si>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</si>
  <si>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</si>
  <si>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</si>
  <si>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</si>
  <si>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</si>
  <si>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</si>
  <si>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</si>
  <si>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</si>
  <si>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</si>
  <si>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</si>
  <si>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</si>
  <si>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</si>
  <si>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</si>
  <si>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</si>
  <si>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</si>
  <si>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</si>
  <si>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</si>
  <si>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</si>
  <si>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</si>
  <si>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</si>
  <si>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</si>
  <si>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</si>
  <si>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</si>
  <si>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</si>
  <si>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</si>
  <si>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</si>
  <si>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</si>
  <si>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</si>
  <si>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</si>
  <si>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</si>
  <si>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</si>
  <si>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</si>
  <si>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</si>
  <si>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</si>
  <si>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</si>
  <si>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</si>
  <si>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</si>
  <si>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</si>
  <si>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</si>
  <si>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</si>
  <si>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</si>
  <si>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</si>
  <si>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</si>
  <si>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</si>
  <si>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</si>
  <si>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</si>
  <si>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</si>
  <si>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</si>
  <si>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</si>
  <si>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</si>
  <si>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</si>
  <si>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</si>
  <si>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</si>
  <si>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</si>
  <si>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</si>
  <si>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</si>
  <si>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</si>
  <si>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</si>
  <si>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</si>
  <si>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</si>
  <si>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</si>
  <si>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</si>
  <si>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</si>
  <si>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</si>
  <si>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</si>
  <si>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</si>
  <si>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</si>
  <si>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</si>
  <si>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</si>
  <si>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</si>
  <si>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</si>
  <si>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</si>
  <si>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</si>
  <si>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</si>
  <si>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</si>
  <si>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</si>
  <si>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</si>
  <si>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</si>
  <si>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</si>
  <si>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</si>
  <si>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</si>
  <si>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</si>
  <si>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</si>
  <si>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</si>
  <si>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</si>
  <si>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</si>
  <si>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</si>
  <si>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</si>
  <si>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</si>
  <si>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</si>
  <si>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</si>
  <si>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</si>
  <si>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</si>
  <si>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</si>
  <si>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</si>
  <si>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</si>
  <si>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</si>
  <si>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</si>
  <si>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</si>
  <si>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</si>
  <si>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</si>
  <si>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</si>
  <si>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</si>
  <si>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</si>
  <si>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</si>
  <si>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</si>
  <si>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</si>
  <si>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</si>
  <si>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</si>
  <si>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</si>
  <si>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</si>
  <si>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</si>
  <si>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</si>
  <si>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</si>
  <si>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</si>
  <si>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</si>
  <si>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</si>
  <si>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</si>
  <si>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</si>
  <si>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</si>
  <si>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</si>
  <si>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</si>
  <si>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</si>
  <si>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</si>
  <si>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</si>
  <si>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</si>
  <si>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</si>
  <si>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</si>
  <si>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</si>
  <si>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</si>
  <si>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</si>
  <si>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</si>
  <si>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</si>
  <si>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</si>
  <si>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</si>
  <si>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</si>
  <si>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</si>
  <si>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</si>
  <si>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</si>
  <si>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</si>
  <si>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</si>
  <si>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</si>
  <si>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</si>
  <si>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</si>
  <si>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</si>
  <si>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</si>
  <si>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</si>
  <si>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</si>
  <si>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</si>
  <si>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</si>
  <si>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</si>
  <si>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</si>
  <si>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</si>
  <si>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</si>
  <si>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</si>
  <si>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</si>
  <si>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</si>
  <si>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</si>
  <si>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</si>
  <si>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</si>
  <si>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</si>
  <si>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</si>
  <si>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</si>
  <si>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</si>
  <si>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</si>
  <si>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</si>
  <si>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</si>
  <si>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</si>
  <si>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</si>
  <si>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</si>
  <si>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</si>
  <si>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</si>
  <si>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</si>
  <si>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</si>
  <si>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</si>
  <si>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</si>
  <si>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</si>
  <si>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</si>
  <si>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</si>
  <si>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</si>
  <si>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</si>
  <si>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</si>
  <si>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</si>
  <si>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</si>
  <si>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</si>
  <si>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</si>
  <si>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</si>
  <si>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</si>
  <si>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</si>
  <si>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</si>
  <si>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</si>
  <si>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</si>
  <si>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</si>
  <si>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</si>
  <si>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</si>
  <si>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</si>
  <si>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</si>
  <si>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</si>
  <si>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</si>
  <si>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</si>
  <si>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</si>
  <si>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</si>
  <si>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</si>
  <si>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</si>
  <si>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</si>
  <si>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</si>
  <si>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</si>
  <si>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</si>
  <si>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</si>
  <si>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</si>
  <si>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</si>
  <si>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</si>
  <si>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</si>
  <si>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</si>
  <si>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</si>
  <si>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</si>
  <si>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</si>
  <si>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</si>
  <si>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</si>
  <si>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</si>
  <si>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</si>
  <si>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</si>
  <si>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</si>
  <si>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</si>
  <si>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</si>
  <si>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</si>
  <si>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</si>
  <si>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</si>
  <si>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</si>
  <si>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</si>
  <si>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</si>
  <si>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</si>
  <si>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</si>
  <si>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</si>
  <si>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</si>
  <si>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</si>
  <si>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</si>
  <si>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</si>
  <si>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</si>
  <si>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</si>
  <si>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</si>
  <si>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</si>
  <si>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</si>
  <si>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</si>
  <si>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</si>
  <si>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</si>
  <si>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</si>
  <si>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</si>
  <si>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</si>
  <si>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</si>
  <si>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</si>
  <si>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</si>
  <si>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</si>
  <si>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</si>
  <si>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</si>
  <si>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</si>
  <si>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</si>
  <si>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</si>
  <si>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</si>
  <si>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</si>
  <si>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</si>
  <si>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</si>
  <si>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</si>
  <si>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</si>
  <si>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</si>
  <si>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</si>
  <si>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</si>
  <si>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</si>
  <si>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</si>
  <si>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</si>
  <si>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</si>
  <si>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</si>
  <si>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</si>
  <si>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</si>
  <si>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</si>
  <si>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</si>
  <si>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</si>
  <si>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</si>
  <si>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</si>
  <si>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</si>
  <si>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</si>
  <si>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</si>
  <si>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</si>
  <si>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</si>
  <si>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</si>
  <si>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</si>
  <si>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</si>
  <si>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</si>
  <si>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</si>
  <si>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</si>
  <si>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</si>
  <si>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</si>
  <si>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</si>
  <si>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</si>
  <si>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</si>
  <si>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</si>
  <si>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</si>
  <si>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</si>
  <si>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</si>
  <si>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</si>
  <si>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</si>
  <si>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</si>
  <si>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</si>
  <si>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</si>
  <si>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</si>
  <si>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</si>
  <si>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</si>
  <si>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</si>
  <si>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</si>
  <si>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</si>
  <si>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</si>
  <si>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</si>
  <si>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</si>
  <si>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</si>
  <si>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</si>
  <si>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</si>
  <si>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</si>
  <si>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</si>
  <si>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</si>
  <si>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</si>
  <si>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</si>
  <si>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</si>
  <si>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</si>
  <si>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</si>
  <si>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</si>
  <si>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</si>
  <si>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</si>
  <si>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</si>
  <si>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</si>
  <si>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</si>
  <si>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</si>
  <si>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</si>
  <si>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</si>
  <si>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</si>
  <si>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</si>
  <si>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</si>
  <si>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</si>
  <si>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</si>
  <si>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</si>
  <si>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</si>
  <si>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</si>
  <si>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</si>
  <si>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</si>
  <si>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</si>
  <si>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</si>
  <si>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</si>
  <si>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</si>
  <si>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</si>
  <si>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</si>
  <si>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</si>
  <si>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</si>
  <si>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</si>
  <si>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</si>
  <si>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</si>
  <si>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</si>
  <si>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</si>
  <si>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</si>
  <si>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</si>
  <si>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</si>
  <si>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</si>
  <si>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</si>
  <si>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</si>
  <si>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</si>
  <si>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</si>
  <si>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</si>
  <si>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</si>
  <si>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</si>
  <si>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</si>
  <si>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</si>
  <si>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</si>
  <si>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</si>
  <si>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</si>
  <si>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</si>
  <si>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</si>
  <si>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</si>
  <si>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</si>
  <si>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</si>
  <si>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</si>
  <si>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</si>
  <si>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</si>
  <si>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</si>
  <si>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</si>
  <si>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</si>
  <si>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</si>
  <si>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</si>
  <si>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</si>
  <si>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</si>
  <si>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</si>
  <si>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</si>
  <si>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</si>
  <si>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</si>
  <si>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</si>
  <si>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</si>
  <si>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</si>
  <si>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</si>
  <si>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</si>
  <si>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</si>
  <si>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</si>
  <si>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</si>
  <si>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</si>
  <si>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</si>
  <si>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</si>
  <si>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</si>
  <si>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</si>
  <si>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</si>
  <si>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</si>
  <si>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</si>
  <si>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</si>
  <si>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</si>
  <si>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</si>
  <si>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</si>
  <si>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</si>
  <si>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</si>
  <si>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</si>
  <si>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</si>
  <si>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</si>
  <si>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</si>
  <si>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</si>
  <si>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</si>
  <si>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</si>
  <si>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</si>
  <si>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</si>
  <si>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</si>
  <si>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</si>
  <si>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</si>
  <si>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</si>
  <si>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</si>
  <si>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</si>
  <si>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</si>
  <si>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</si>
  <si>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</si>
  <si>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</si>
  <si>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</si>
  <si>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</si>
  <si>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</si>
  <si>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</si>
  <si>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</si>
  <si>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</si>
  <si>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</si>
  <si>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</si>
  <si>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</si>
  <si>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</si>
  <si>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</si>
  <si>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</si>
  <si>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</si>
  <si>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</si>
  <si>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</si>
  <si>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</si>
  <si>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</si>
  <si>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</si>
  <si>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</si>
  <si>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</si>
  <si>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</si>
  <si>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</si>
  <si>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</si>
  <si>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</si>
  <si>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</si>
  <si>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</si>
  <si>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</si>
  <si>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</si>
  <si>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</si>
  <si>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</si>
  <si>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</si>
  <si>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</si>
  <si>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</si>
  <si>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</si>
  <si>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</si>
  <si>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</si>
  <si>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</si>
  <si>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</si>
  <si>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</si>
  <si>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</si>
  <si>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</si>
  <si>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</si>
  <si>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</si>
  <si>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</si>
  <si>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</si>
  <si>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</si>
  <si>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</si>
  <si>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</si>
  <si>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</si>
  <si>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</si>
  <si>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</si>
  <si>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</si>
  <si>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</si>
  <si>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</si>
  <si>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</si>
  <si>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</si>
  <si>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</si>
  <si>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</si>
  <si>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</si>
  <si>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</si>
  <si>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</si>
  <si>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</si>
  <si>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</si>
  <si>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</si>
  <si>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</si>
  <si>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</si>
  <si>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</si>
  <si>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</si>
  <si>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</si>
  <si>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</si>
  <si>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</si>
  <si>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</si>
  <si>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</si>
  <si>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</si>
  <si>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</si>
  <si>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</si>
  <si>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</si>
  <si>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</si>
  <si>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</si>
  <si>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</si>
  <si>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</si>
  <si>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</si>
  <si>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</si>
  <si>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</si>
  <si>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</si>
  <si>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</si>
  <si>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</si>
  <si>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</si>
  <si>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</si>
  <si>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</si>
  <si>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</si>
  <si>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</si>
  <si>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</si>
  <si>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</si>
  <si>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</si>
  <si>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</si>
  <si>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</si>
  <si>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</si>
  <si>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</si>
  <si>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</si>
  <si>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</si>
  <si>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</si>
  <si>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</si>
  <si>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</si>
  <si>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</si>
  <si>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</si>
  <si>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</si>
  <si>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</si>
  <si>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</si>
  <si>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</si>
  <si>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</si>
  <si>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</si>
  <si>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</si>
  <si>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</si>
  <si>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</si>
  <si>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</si>
  <si>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</si>
  <si>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</si>
  <si>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</si>
  <si>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</si>
  <si>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</si>
  <si>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</si>
  <si>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</si>
  <si>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</si>
  <si>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</si>
  <si>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</si>
  <si>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</si>
  <si>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</si>
  <si>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</si>
  <si>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</si>
  <si>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</si>
  <si>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</si>
  <si>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</si>
  <si>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</si>
  <si>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</si>
  <si>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</si>
  <si>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</si>
  <si>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</si>
  <si>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</si>
  <si>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</si>
  <si>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</si>
  <si>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</si>
  <si>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</si>
  <si>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</si>
  <si>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</si>
  <si>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</si>
  <si>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</si>
  <si>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</si>
  <si>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</si>
  <si>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</si>
  <si>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</si>
  <si>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</si>
  <si>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</si>
  <si>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</si>
  <si>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</si>
  <si>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</si>
  <si>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</si>
  <si>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</si>
  <si>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</si>
  <si>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</si>
  <si>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</si>
  <si>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</si>
  <si>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</si>
  <si>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</si>
  <si>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</si>
  <si>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</si>
  <si>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</si>
  <si>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</si>
  <si>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</si>
  <si>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</si>
  <si>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</si>
  <si>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</si>
  <si>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</si>
  <si>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</si>
  <si>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</si>
  <si>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</si>
  <si>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</si>
  <si>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</si>
  <si>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</si>
  <si>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</si>
  <si>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</si>
  <si>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</si>
  <si>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</si>
  <si>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</si>
  <si>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</si>
  <si>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</si>
  <si>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</si>
  <si>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</si>
  <si>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</si>
  <si>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</si>
  <si>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</si>
  <si>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</si>
  <si>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</si>
  <si>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</si>
  <si>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</si>
  <si>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</si>
  <si>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</si>
  <si>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</si>
  <si>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</si>
  <si>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</si>
  <si>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</si>
  <si>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</si>
  <si>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</si>
  <si>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</si>
  <si>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</si>
  <si>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</si>
  <si>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</si>
  <si>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</si>
  <si>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</si>
  <si>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</si>
  <si>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</si>
  <si>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</si>
  <si>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</si>
  <si>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</si>
  <si>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</si>
  <si>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</si>
  <si>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</si>
  <si>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</si>
  <si>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</si>
  <si>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</si>
  <si>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</si>
  <si>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</si>
  <si>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</si>
  <si>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</si>
  <si>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</si>
  <si>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</si>
  <si>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</si>
  <si>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</si>
  <si>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</si>
  <si>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</si>
  <si>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</si>
  <si>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</si>
  <si>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</si>
  <si>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</si>
  <si>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</si>
  <si>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</si>
  <si>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</si>
  <si>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</si>
  <si>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</si>
  <si>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</si>
  <si>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</si>
  <si>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</si>
  <si>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</si>
  <si>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</si>
  <si>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</si>
  <si>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</si>
  <si>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</si>
  <si>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</si>
  <si>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</si>
  <si>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</si>
  <si>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</si>
  <si>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</si>
  <si>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</si>
  <si>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</si>
  <si>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</si>
  <si>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</si>
  <si>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</si>
  <si>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</si>
  <si>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</si>
  <si>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</si>
  <si>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</si>
  <si>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</si>
  <si>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</si>
  <si>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</si>
  <si>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</si>
  <si>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</si>
  <si>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</si>
  <si>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</si>
  <si>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</si>
  <si>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</si>
  <si>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</si>
  <si>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</si>
  <si>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</si>
  <si>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</si>
  <si>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</si>
  <si>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</si>
  <si>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</si>
  <si>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</si>
  <si>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</si>
  <si>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</si>
  <si>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</si>
  <si>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</si>
  <si>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</si>
  <si>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</si>
  <si>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</si>
  <si>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</si>
  <si>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</si>
  <si>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</si>
  <si>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</si>
  <si>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</si>
  <si>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</si>
  <si>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</si>
  <si>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</si>
  <si>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</si>
  <si>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</si>
  <si>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</si>
  <si>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</si>
  <si>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</si>
  <si>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</si>
  <si>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</si>
  <si>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</si>
  <si>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</si>
  <si>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</si>
  <si>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</si>
  <si>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</si>
  <si>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</si>
  <si>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</si>
  <si>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</si>
  <si>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</si>
  <si>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</si>
  <si>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</si>
  <si>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</si>
  <si>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</si>
  <si>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</si>
  <si>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</si>
  <si>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</si>
  <si>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</si>
  <si>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</si>
  <si>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</si>
  <si>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</si>
  <si>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</si>
  <si>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</si>
  <si>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</si>
  <si>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</si>
  <si>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</si>
  <si>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</si>
  <si>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</si>
  <si>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</si>
  <si>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</si>
  <si>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</si>
  <si>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</si>
  <si>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</si>
  <si>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</si>
  <si>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</si>
  <si>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</si>
  <si>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</si>
  <si>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</si>
  <si>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</si>
  <si>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</si>
  <si>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</si>
  <si>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</si>
  <si>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</si>
  <si>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</si>
  <si>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</si>
  <si>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</si>
  <si>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</si>
  <si>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</si>
  <si>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</si>
  <si>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</si>
  <si>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</si>
  <si>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</si>
  <si>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</si>
  <si>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</si>
  <si>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</si>
  <si>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</si>
  <si>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</si>
  <si>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</si>
  <si>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</si>
  <si>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</si>
  <si>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</si>
  <si>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</si>
  <si>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</si>
  <si>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</si>
  <si>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</si>
  <si>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</si>
  <si>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</si>
  <si>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</si>
  <si>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</si>
  <si>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</si>
  <si>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</si>
  <si>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</si>
  <si>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</si>
  <si>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</si>
  <si>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</si>
  <si>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</si>
  <si>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</si>
  <si>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</si>
  <si>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</si>
  <si>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</si>
  <si>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</si>
  <si>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</si>
  <si>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</si>
  <si>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</si>
  <si>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</si>
  <si>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</si>
  <si>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</si>
  <si>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</si>
  <si>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</si>
  <si>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</si>
  <si>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</si>
  <si>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</si>
  <si>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</si>
  <si>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</si>
  <si>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</si>
  <si>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</si>
  <si>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</si>
  <si>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</si>
  <si>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</si>
  <si>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</si>
  <si>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</si>
  <si>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</si>
  <si>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</si>
  <si>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</si>
  <si>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</si>
  <si>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</si>
  <si>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</si>
  <si>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</si>
  <si>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</si>
  <si>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</si>
  <si>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</si>
  <si>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</si>
  <si>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</si>
  <si>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</si>
  <si>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</si>
  <si>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</si>
  <si>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</si>
  <si>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</si>
  <si>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</si>
  <si>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</si>
  <si>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</si>
  <si>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</si>
  <si>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</si>
  <si>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</si>
  <si>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</si>
  <si>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</si>
  <si>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</si>
  <si>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</si>
  <si>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</si>
  <si>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</si>
  <si>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</si>
  <si>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</si>
  <si>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</si>
  <si>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</si>
  <si>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</si>
  <si>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</si>
  <si>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</si>
  <si>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</si>
  <si>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</si>
  <si>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</si>
  <si>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</si>
  <si>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</si>
  <si>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</si>
  <si>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</si>
  <si>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</si>
  <si>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</si>
  <si>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</si>
  <si>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</si>
  <si>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</si>
  <si>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</si>
  <si>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</si>
  <si>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</si>
  <si>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</si>
  <si>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</si>
  <si>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</si>
  <si>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</si>
  <si>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</si>
  <si>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</si>
  <si>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</si>
  <si>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</si>
  <si>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</si>
  <si>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</si>
  <si>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</si>
  <si>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</si>
  <si>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</si>
  <si>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</si>
  <si>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</si>
  <si>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</si>
  <si>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</si>
  <si>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</si>
  <si>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</si>
  <si>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</si>
  <si>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</si>
  <si>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</si>
  <si>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</si>
  <si>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</si>
  <si>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</si>
  <si>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</si>
  <si>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</si>
  <si>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</si>
  <si>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</si>
  <si>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</si>
  <si>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</si>
  <si>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</si>
  <si>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</si>
  <si>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</si>
  <si>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</si>
  <si>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</si>
  <si>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</si>
  <si>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</si>
  <si>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</si>
  <si>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</si>
  <si>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</si>
  <si>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</si>
  <si>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</si>
  <si>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</si>
  <si>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</si>
  <si>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</si>
  <si>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</si>
  <si>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</si>
  <si>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</si>
  <si>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</si>
  <si>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</si>
  <si>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</si>
  <si>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</si>
  <si>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</si>
  <si>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</si>
  <si>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</si>
  <si>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</si>
  <si>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</si>
  <si>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</si>
  <si>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</si>
  <si>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</si>
  <si>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</si>
  <si>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</si>
  <si>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</si>
  <si>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</si>
  <si>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</si>
  <si>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</si>
  <si>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</si>
  <si>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</si>
  <si>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</si>
  <si>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</si>
  <si>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</si>
  <si>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</si>
  <si>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</si>
  <si>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</si>
  <si>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</si>
  <si>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</si>
  <si>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</si>
  <si>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</si>
  <si>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</si>
  <si>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</si>
  <si>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</si>
  <si>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</si>
  <si>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</si>
  <si>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</si>
  <si>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</si>
  <si>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</si>
  <si>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</si>
  <si>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</si>
  <si>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</si>
  <si>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</si>
  <si>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</si>
  <si>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</si>
  <si>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</si>
  <si>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</si>
  <si>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</si>
  <si>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</si>
  <si>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</si>
  <si>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</si>
  <si>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</si>
  <si>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</si>
  <si>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</si>
  <si>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</si>
  <si>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</si>
  <si>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</si>
  <si>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</si>
  <si>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</si>
  <si>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</si>
  <si>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</si>
  <si>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</si>
  <si>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</si>
  <si>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</si>
  <si>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</si>
  <si>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</si>
  <si>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</si>
  <si>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</si>
  <si>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</si>
  <si>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</si>
  <si>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</si>
  <si>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</si>
  <si>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</si>
  <si>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</si>
  <si>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</si>
  <si>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</si>
  <si>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</si>
  <si>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</si>
  <si>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</si>
  <si>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</si>
  <si>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</si>
  <si>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</si>
  <si>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</si>
  <si>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</si>
  <si>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</si>
  <si>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</si>
  <si>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</si>
  <si>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</si>
  <si>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</si>
  <si>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</si>
  <si>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</si>
  <si>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</si>
  <si>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</si>
  <si>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</si>
  <si>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</si>
  <si>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</si>
  <si>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</si>
  <si>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</si>
  <si>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</si>
  <si>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</si>
  <si>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</si>
  <si>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</si>
  <si>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</si>
  <si>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</si>
  <si>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</si>
  <si>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</si>
  <si>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</si>
  <si>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</si>
  <si>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</si>
  <si>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</si>
  <si>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</si>
  <si>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</si>
  <si>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</si>
  <si>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</si>
  <si>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</si>
  <si>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</si>
  <si>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</si>
  <si>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</si>
  <si>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</si>
  <si>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</si>
  <si>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</si>
  <si>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</si>
  <si>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</si>
  <si>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</si>
  <si>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</si>
  <si>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</si>
  <si>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</si>
  <si>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</si>
  <si>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</si>
  <si>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</si>
  <si>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</si>
  <si>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</si>
  <si>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</si>
  <si>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</si>
  <si>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</si>
  <si>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</si>
  <si>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</si>
  <si>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</si>
  <si>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</si>
  <si>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</si>
  <si>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</si>
  <si>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</si>
  <si>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</si>
  <si>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</si>
  <si>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</si>
  <si>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</si>
  <si>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</si>
  <si>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</si>
  <si>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</si>
  <si>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</si>
  <si>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</si>
  <si>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</si>
  <si>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</si>
  <si>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</si>
  <si>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</si>
  <si>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</si>
  <si>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</si>
  <si>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</si>
  <si>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</si>
  <si>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</si>
  <si>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</si>
  <si>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</si>
  <si>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</si>
  <si>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</si>
  <si>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</si>
  <si>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</si>
  <si>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</si>
  <si>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</si>
  <si>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</si>
  <si>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</si>
  <si>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</si>
  <si>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</si>
  <si>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</si>
  <si>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</si>
  <si>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</si>
  <si>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</si>
  <si>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</si>
  <si>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</si>
  <si>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</si>
  <si>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</si>
  <si>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</si>
  <si>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</si>
  <si>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</si>
  <si>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</si>
  <si>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</si>
  <si>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</si>
  <si>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</si>
  <si>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</si>
  <si>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</si>
  <si>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</si>
  <si>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</si>
  <si>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</si>
  <si>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</si>
  <si>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</si>
  <si>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</si>
  <si>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</si>
  <si>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</si>
  <si>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</si>
  <si>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</si>
  <si>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</si>
  <si>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</si>
  <si>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</si>
  <si>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</si>
  <si>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</si>
  <si>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</si>
  <si>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</si>
  <si>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</si>
  <si>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</si>
  <si>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</si>
  <si>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</si>
  <si>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</si>
  <si>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</si>
  <si>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</si>
  <si>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</si>
  <si>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</si>
  <si>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</si>
  <si>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</si>
  <si>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</si>
  <si>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</si>
  <si>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</si>
  <si>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</si>
  <si>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</si>
  <si>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</si>
  <si>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</si>
  <si>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</si>
  <si>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</si>
  <si>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</si>
  <si>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</si>
  <si>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</si>
  <si>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</si>
  <si>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</si>
  <si>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</si>
  <si>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</si>
  <si>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</si>
  <si>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</si>
  <si>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</si>
  <si>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</si>
  <si>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</si>
  <si>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</si>
  <si>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</si>
  <si>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</si>
  <si>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</si>
  <si>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</si>
  <si>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</si>
  <si>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</si>
  <si>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</si>
  <si>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</si>
  <si>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</si>
  <si>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</si>
  <si>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</si>
  <si>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</si>
  <si>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</si>
  <si>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</si>
  <si>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</si>
  <si>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</si>
  <si>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</si>
  <si>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</si>
  <si>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</si>
  <si>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</si>
  <si>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</si>
  <si>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</si>
  <si>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</si>
  <si>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</si>
  <si>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</si>
  <si>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</si>
  <si>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</si>
  <si>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</si>
  <si>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</si>
  <si>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</si>
  <si>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</si>
  <si>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</si>
  <si>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</si>
  <si>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</si>
  <si>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</si>
  <si>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</si>
  <si>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</si>
  <si>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</si>
  <si>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</si>
  <si>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</si>
  <si>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</si>
  <si>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</si>
  <si>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</si>
  <si>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</si>
  <si>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</si>
  <si>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</si>
  <si>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</si>
  <si>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</si>
  <si>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</si>
  <si>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</si>
  <si>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</si>
  <si>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</si>
  <si>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</si>
  <si>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</si>
  <si>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</si>
  <si>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</si>
  <si>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</si>
  <si>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</si>
  <si>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</si>
  <si>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</si>
  <si>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</si>
  <si>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</si>
  <si>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</si>
  <si>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</si>
  <si>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</si>
  <si>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</si>
  <si>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</si>
  <si>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</si>
  <si>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</si>
  <si>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</si>
  <si>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</si>
  <si>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</si>
  <si>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</si>
  <si>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</si>
  <si>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</si>
  <si>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</si>
  <si>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</si>
  <si>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</si>
  <si>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</si>
  <si>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</si>
  <si>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</si>
  <si>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</si>
  <si>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</si>
  <si>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</si>
  <si>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</si>
  <si>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</si>
  <si>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</si>
  <si>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</si>
  <si>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</si>
  <si>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</si>
  <si>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</si>
  <si>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</si>
  <si>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</si>
  <si>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</si>
  <si>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</si>
  <si>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</si>
  <si>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</si>
  <si>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</si>
  <si>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</si>
  <si>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</si>
  <si>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</si>
  <si>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</si>
  <si>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</si>
  <si>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</si>
  <si>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</si>
  <si>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</si>
  <si>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</si>
  <si>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</si>
  <si>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</si>
  <si>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</si>
  <si>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</si>
  <si>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</si>
  <si>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</si>
  <si>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</si>
  <si>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</si>
  <si>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</si>
  <si>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</si>
  <si>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</si>
  <si>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</si>
  <si>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</si>
  <si>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</si>
  <si>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</si>
  <si>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</si>
  <si>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</si>
  <si>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</si>
  <si>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</si>
  <si>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</si>
  <si>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</si>
  <si>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</si>
  <si>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</si>
  <si>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</si>
  <si>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</si>
  <si>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</si>
  <si>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</si>
  <si>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</si>
  <si>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</si>
  <si>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</si>
  <si>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</si>
  <si>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</si>
  <si>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</si>
  <si>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</si>
  <si>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</si>
  <si>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</si>
  <si>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</si>
  <si>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</si>
  <si>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</si>
  <si>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</si>
  <si>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</si>
  <si>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</si>
  <si>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</si>
  <si>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</si>
  <si>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</si>
  <si>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</si>
  <si>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</si>
  <si>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</si>
  <si>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</si>
  <si>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</si>
  <si>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</si>
  <si>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</si>
  <si>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</si>
  <si>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</si>
  <si>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</si>
  <si>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</si>
  <si>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</si>
  <si>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</si>
  <si>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</si>
  <si>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</si>
  <si>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</si>
  <si>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</si>
  <si>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</si>
  <si>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</si>
  <si>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</si>
  <si>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</si>
  <si>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</si>
  <si>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</si>
  <si>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</si>
  <si>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</si>
  <si>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</si>
  <si>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</si>
  <si>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</si>
  <si>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</si>
  <si>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</si>
  <si>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</si>
  <si>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</si>
  <si>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</si>
  <si>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</si>
  <si>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</si>
  <si>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</si>
  <si>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</si>
  <si>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</si>
  <si>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</si>
  <si>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</si>
  <si>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</si>
  <si>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</si>
  <si>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</si>
  <si>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</si>
  <si>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</si>
  <si>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</si>
  <si>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</si>
  <si>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</si>
  <si>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</si>
  <si>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</si>
  <si>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</si>
  <si>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</si>
  <si>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</si>
  <si>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</si>
  <si>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</si>
  <si>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</si>
  <si>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</si>
  <si>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</si>
  <si>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</si>
  <si>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</si>
  <si>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</si>
  <si>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</si>
  <si>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</si>
  <si>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</si>
  <si>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</si>
  <si>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</si>
  <si>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</si>
  <si>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</si>
  <si>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</si>
  <si>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</si>
  <si>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</si>
  <si>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</si>
  <si>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</si>
  <si>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</si>
  <si>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</si>
  <si>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</si>
  <si>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</si>
  <si>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</si>
  <si>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</si>
  <si>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</si>
  <si>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</si>
  <si>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</si>
  <si>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</si>
  <si>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</si>
  <si>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</si>
  <si>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</si>
  <si>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</si>
  <si>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</si>
  <si>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</si>
  <si>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</si>
  <si>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</si>
  <si>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</si>
  <si>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</si>
  <si>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</si>
  <si>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</si>
  <si>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</si>
  <si>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</si>
  <si>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</si>
  <si>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</si>
  <si>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</si>
  <si>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</si>
  <si>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</si>
  <si>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</si>
  <si>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</si>
  <si>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</si>
  <si>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</si>
  <si>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</si>
  <si>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</si>
  <si>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</si>
  <si>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</si>
  <si>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</si>
  <si>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</si>
  <si>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</si>
  <si>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</si>
  <si>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</si>
  <si>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</si>
  <si>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</si>
  <si>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</si>
  <si>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</si>
  <si>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</si>
  <si>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</si>
  <si>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</si>
  <si>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</si>
  <si>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</si>
  <si>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</si>
  <si>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</si>
  <si>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</si>
  <si>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</si>
  <si>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</si>
  <si>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</si>
  <si>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</si>
  <si>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</si>
  <si>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</si>
  <si>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</si>
  <si>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</si>
  <si>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</si>
  <si>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</si>
  <si>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</si>
  <si>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</si>
  <si>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</si>
  <si>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</si>
  <si>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</si>
  <si>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</si>
  <si>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</si>
  <si>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</si>
  <si>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</si>
  <si>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</si>
  <si>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</si>
  <si>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</si>
  <si>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</si>
  <si>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</si>
  <si>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</si>
  <si>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</si>
  <si>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</si>
  <si>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</si>
  <si>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</si>
  <si>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</si>
  <si>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</si>
  <si>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</si>
  <si>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</si>
  <si>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</si>
  <si>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</si>
  <si>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</si>
  <si>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</si>
  <si>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</si>
  <si>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</si>
  <si>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</si>
  <si>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</si>
  <si>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</si>
  <si>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</si>
  <si>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</si>
  <si>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</si>
  <si>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</si>
  <si>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</si>
  <si>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</si>
  <si>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</si>
  <si>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</si>
  <si>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</si>
  <si>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</si>
  <si>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</si>
  <si>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</si>
  <si>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</si>
  <si>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</si>
  <si>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</si>
  <si>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</si>
  <si>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</si>
  <si>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</si>
  <si>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</si>
  <si>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</si>
  <si>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</si>
  <si>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</si>
  <si>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</si>
  <si>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</si>
  <si>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</si>
  <si>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</si>
  <si>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</si>
  <si>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</si>
  <si>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</si>
  <si>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</si>
  <si>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</si>
  <si>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</si>
  <si>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</si>
  <si>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</si>
  <si>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</si>
  <si>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</si>
  <si>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</si>
  <si>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</si>
  <si>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</si>
  <si>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</si>
  <si>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</si>
  <si>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</si>
  <si>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</si>
  <si>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</si>
  <si>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</si>
  <si>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</si>
  <si>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</si>
  <si>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</si>
  <si>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</si>
  <si>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</si>
  <si>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</si>
  <si>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</si>
  <si>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</si>
  <si>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</si>
  <si>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</si>
  <si>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</si>
  <si>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</si>
  <si>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</si>
  <si>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</si>
  <si>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</si>
  <si>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</si>
  <si>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</si>
  <si>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</si>
  <si>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</si>
  <si>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</si>
  <si>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</si>
  <si>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</si>
  <si>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</si>
  <si>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</si>
  <si>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</si>
  <si>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</si>
  <si>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</si>
  <si>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</si>
  <si>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</si>
  <si>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</si>
  <si>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</si>
  <si>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</si>
  <si>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</si>
  <si>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</si>
  <si>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</si>
  <si>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</si>
  <si>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</si>
  <si>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</si>
  <si>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</si>
  <si>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</si>
  <si>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</si>
  <si>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</si>
  <si>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</si>
  <si>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</si>
  <si>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</si>
  <si>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</si>
  <si>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</si>
  <si>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</si>
  <si>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</si>
  <si>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</si>
  <si>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</si>
  <si>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</si>
  <si>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</si>
  <si>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</si>
  <si>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</si>
  <si>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</si>
  <si>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</si>
  <si>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</si>
  <si>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</si>
  <si>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</si>
  <si>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</si>
  <si>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</si>
  <si>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</si>
  <si>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</si>
  <si>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</si>
  <si>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</si>
  <si>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</si>
  <si>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</si>
  <si>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</si>
  <si>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</si>
  <si>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</si>
  <si>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</si>
  <si>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</si>
  <si>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</si>
  <si>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</si>
  <si>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</si>
  <si>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</si>
  <si>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</si>
  <si>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</si>
  <si>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</si>
  <si>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</si>
  <si>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</si>
  <si>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</si>
  <si>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</si>
  <si>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</si>
  <si>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</si>
  <si>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</si>
  <si>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</si>
  <si>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</si>
  <si>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</si>
  <si>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</si>
  <si>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</si>
  <si>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</si>
  <si>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</si>
  <si>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</si>
  <si>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</si>
  <si>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</si>
  <si>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</si>
  <si>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</si>
  <si>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</si>
  <si>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</si>
  <si>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</si>
  <si>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</si>
  <si>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</si>
  <si>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</si>
  <si>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</si>
  <si>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</si>
  <si>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</si>
  <si>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</si>
  <si>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</si>
  <si>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</si>
  <si>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</si>
  <si>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</si>
  <si>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</si>
  <si>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</si>
  <si>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</si>
  <si>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</si>
  <si>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</si>
  <si>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</si>
  <si>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</si>
  <si>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</si>
  <si>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</si>
  <si>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</si>
  <si>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</si>
  <si>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</si>
  <si>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</si>
  <si>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</si>
  <si>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</si>
  <si>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</si>
  <si>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</si>
  <si>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</si>
  <si>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</si>
  <si>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</si>
  <si>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</si>
  <si>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</si>
  <si>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</si>
  <si>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</si>
  <si>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</si>
  <si>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</si>
  <si>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</si>
  <si>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</si>
  <si>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</si>
  <si>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</si>
  <si>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</si>
  <si>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</si>
  <si>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</si>
  <si>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</si>
  <si>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</si>
  <si>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</si>
  <si>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</si>
  <si>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</si>
  <si>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</si>
  <si>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</si>
  <si>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</si>
  <si>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</si>
  <si>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</si>
  <si>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</si>
  <si>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</si>
  <si>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</si>
  <si>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</si>
  <si>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</si>
  <si>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</si>
  <si>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</si>
  <si>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</si>
  <si>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</si>
  <si>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</si>
  <si>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</si>
  <si>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</si>
  <si>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</si>
  <si>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</si>
  <si>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</si>
  <si>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</si>
  <si>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</si>
  <si>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</si>
  <si>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</si>
  <si>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</si>
  <si>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</si>
  <si>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</si>
  <si>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</si>
  <si>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</si>
  <si>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</si>
  <si>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</si>
  <si>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</si>
  <si>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</si>
  <si>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</si>
  <si>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</si>
  <si>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</si>
  <si>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</si>
  <si>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</si>
  <si>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</si>
  <si>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</si>
  <si>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</si>
  <si>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</si>
  <si>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</si>
  <si>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</si>
  <si>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</si>
  <si>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</si>
  <si>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</si>
  <si>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</si>
  <si>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</si>
  <si>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</si>
  <si>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</si>
  <si>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</si>
  <si>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</si>
  <si>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</si>
  <si>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</si>
  <si>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</si>
  <si>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</si>
  <si>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</si>
  <si>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</si>
  <si>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</si>
  <si>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</si>
  <si>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</si>
  <si>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</si>
  <si>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</si>
  <si>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</si>
  <si>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</si>
  <si>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</si>
  <si>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</si>
  <si>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</si>
  <si>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</si>
  <si>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</si>
  <si>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</si>
  <si>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</si>
  <si>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</si>
  <si>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</si>
  <si>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</si>
  <si>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</si>
  <si>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</si>
  <si>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</si>
  <si>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</si>
  <si>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</si>
  <si>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</si>
  <si>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</si>
  <si>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</si>
  <si>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</si>
  <si>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</si>
  <si>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</si>
  <si>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</si>
  <si>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</si>
  <si>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</si>
  <si>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</si>
  <si>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</si>
  <si>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</si>
  <si>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</si>
  <si>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</si>
  <si>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</si>
  <si>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</si>
  <si>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</si>
  <si>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</si>
  <si>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</si>
  <si>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</si>
  <si>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</si>
  <si>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</si>
  <si>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</si>
  <si>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</si>
  <si>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</si>
  <si>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</si>
  <si>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</si>
  <si>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</si>
  <si>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</si>
  <si>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</si>
  <si>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</si>
  <si>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</si>
  <si>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</si>
  <si>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</si>
  <si>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</si>
  <si>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</si>
  <si>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</si>
  <si>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</si>
  <si>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</si>
  <si>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</si>
  <si>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</si>
  <si>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</si>
  <si>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</si>
  <si>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</si>
  <si>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</si>
  <si>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</si>
  <si>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</si>
  <si>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</si>
  <si>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</si>
  <si>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</si>
  <si>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</si>
  <si>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</si>
  <si>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</si>
  <si>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</si>
  <si>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</si>
  <si>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</si>
  <si>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</si>
  <si>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</si>
  <si>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</si>
  <si>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</si>
  <si>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</si>
  <si>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</si>
  <si>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</si>
  <si>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</si>
  <si>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</si>
  <si>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</si>
  <si>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</si>
  <si>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</si>
  <si>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</si>
  <si>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</si>
  <si>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</si>
  <si>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</si>
  <si>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</si>
  <si>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</si>
  <si>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</si>
  <si>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</si>
  <si>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</si>
  <si>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</si>
  <si>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</si>
  <si>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</si>
  <si>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</si>
  <si>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</si>
  <si>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</si>
  <si>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</si>
  <si>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</si>
  <si>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</si>
  <si>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</si>
  <si>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</si>
  <si>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</si>
  <si>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</si>
  <si>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</si>
  <si>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</si>
  <si>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</si>
  <si>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</si>
  <si>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</si>
  <si>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</si>
  <si>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</si>
  <si>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</si>
  <si>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</si>
  <si>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</si>
  <si>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</si>
  <si>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</si>
  <si>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</si>
  <si>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</si>
  <si>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</si>
  <si>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</si>
  <si>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</si>
  <si>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</si>
  <si>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</si>
  <si>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</si>
  <si>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</si>
  <si>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</si>
  <si>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</si>
  <si>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</si>
  <si>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</si>
  <si>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</si>
  <si>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</si>
  <si>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</si>
  <si>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</si>
  <si>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</si>
  <si>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</si>
  <si>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</si>
  <si>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</si>
  <si>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</si>
  <si>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</si>
  <si>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</si>
  <si>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</si>
  <si>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</si>
  <si>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</si>
  <si>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</si>
  <si>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</si>
  <si>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</si>
  <si>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</si>
  <si>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</si>
  <si>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</si>
  <si>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</si>
  <si>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</si>
  <si>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</si>
  <si>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</si>
  <si>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</si>
  <si>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</si>
  <si>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</si>
  <si>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</si>
  <si>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</si>
  <si>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</si>
  <si>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</si>
  <si>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</si>
  <si>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</si>
  <si>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</si>
  <si>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</si>
  <si>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</si>
  <si>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</si>
  <si>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</si>
  <si>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</si>
  <si>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</si>
  <si>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</si>
  <si>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</si>
  <si>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</si>
  <si>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</si>
  <si>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</si>
  <si>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</si>
  <si>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</si>
  <si>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</si>
  <si>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</si>
  <si>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</si>
  <si>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</si>
  <si>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</si>
  <si>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</si>
  <si>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</si>
  <si>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</si>
  <si>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</si>
  <si>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</si>
  <si>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</si>
  <si>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</si>
  <si>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</si>
  <si>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</si>
  <si>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</si>
  <si>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</si>
  <si>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</si>
  <si>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</si>
  <si>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</si>
  <si>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</si>
  <si>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</si>
  <si>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</si>
  <si>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</si>
  <si>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</si>
  <si>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</si>
  <si>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</si>
  <si>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</si>
  <si>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</si>
  <si>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</si>
  <si>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</si>
  <si>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</si>
  <si>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</si>
  <si>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</si>
  <si>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</si>
  <si>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</si>
  <si>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</si>
  <si>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</si>
  <si>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</si>
  <si>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</si>
  <si>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</si>
  <si>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</si>
  <si>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</si>
  <si>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</si>
  <si>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</si>
  <si>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</si>
  <si>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</si>
  <si>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</si>
  <si>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</si>
  <si>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</si>
  <si>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</si>
  <si>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</si>
  <si>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</si>
  <si>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</si>
  <si>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</si>
  <si>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</si>
  <si>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</si>
  <si>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</si>
  <si>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</si>
  <si>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</si>
  <si>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</si>
  <si>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</si>
  <si>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</si>
  <si>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</si>
  <si>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</si>
  <si>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</si>
  <si>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</si>
  <si>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</si>
  <si>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</si>
  <si>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</si>
  <si>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</si>
  <si>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</si>
  <si>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</si>
  <si>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</si>
  <si>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</si>
  <si>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</si>
  <si>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</si>
  <si>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</si>
  <si>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</si>
  <si>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</si>
  <si>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</si>
  <si>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</si>
  <si>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</si>
  <si>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</si>
  <si>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</si>
  <si>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</si>
  <si>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</si>
  <si>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</si>
  <si>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</si>
  <si>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</si>
  <si>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</si>
  <si>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</si>
  <si>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</si>
  <si>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</si>
  <si>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</si>
  <si>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</si>
  <si>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</si>
  <si>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</si>
  <si>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</si>
  <si>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</si>
  <si>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</si>
  <si>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</si>
  <si>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</si>
  <si>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</si>
  <si>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</si>
  <si>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</si>
  <si>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</si>
  <si>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</si>
  <si>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</si>
  <si>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</si>
  <si>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</si>
  <si>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</si>
  <si>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</si>
  <si>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</si>
  <si>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</si>
  <si>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</si>
  <si>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</si>
  <si>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</si>
  <si>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</si>
  <si>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</si>
  <si>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</si>
  <si>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</si>
  <si>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</si>
  <si>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</si>
  <si>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</si>
  <si>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</si>
  <si>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</si>
  <si>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</si>
  <si>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</si>
  <si>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</si>
  <si>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</si>
  <si>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</si>
  <si>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</si>
  <si>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</si>
  <si>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</si>
  <si>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</si>
  <si>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</si>
  <si>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</si>
  <si>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</si>
  <si>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</si>
  <si>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</si>
  <si>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</si>
  <si>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</si>
  <si>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</si>
  <si>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</si>
  <si>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</si>
  <si>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</si>
  <si>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</si>
  <si>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</si>
  <si>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</si>
  <si>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</si>
  <si>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</si>
  <si>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</si>
  <si>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</si>
  <si>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</si>
  <si>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</si>
  <si>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</si>
  <si>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</si>
  <si>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</si>
  <si>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</si>
  <si>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</si>
  <si>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</si>
  <si>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</si>
  <si>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</si>
  <si>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</si>
  <si>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</si>
  <si>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</si>
  <si>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</si>
  <si>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</si>
  <si>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</si>
  <si>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</si>
  <si>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</si>
  <si>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</si>
  <si>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</si>
  <si>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</si>
  <si>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</si>
  <si>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</si>
  <si>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</si>
  <si>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</si>
  <si>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</si>
  <si>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</si>
  <si>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</si>
  <si>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</si>
  <si>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</si>
  <si>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</si>
  <si>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</si>
  <si>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</si>
  <si>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</si>
  <si>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</si>
  <si>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</si>
  <si>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</si>
  <si>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</si>
  <si>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</si>
  <si>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</si>
  <si>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</si>
  <si>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</si>
  <si>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</si>
  <si>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</si>
  <si>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</si>
  <si>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</si>
  <si>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</si>
  <si>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</si>
  <si>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</si>
  <si>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</si>
  <si>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</si>
  <si>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</si>
  <si>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</si>
  <si>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</si>
  <si>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</si>
  <si>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</si>
  <si>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</si>
  <si>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</si>
  <si>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</si>
  <si>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</si>
  <si>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</si>
  <si>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</si>
  <si>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</si>
  <si>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</si>
  <si>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</si>
  <si>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</si>
  <si>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</si>
  <si>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</si>
  <si>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</si>
  <si>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</si>
  <si>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</si>
  <si>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</si>
  <si>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</si>
  <si>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</si>
  <si>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</si>
  <si>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</si>
  <si>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</si>
  <si>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</si>
  <si>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</si>
  <si>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</si>
  <si>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</si>
  <si>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</si>
  <si>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</si>
  <si>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</si>
  <si>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</si>
  <si>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</si>
  <si>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</si>
  <si>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</si>
  <si>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</si>
  <si>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</si>
  <si>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</si>
  <si>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</si>
  <si>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</si>
  <si>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</si>
  <si>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</si>
  <si>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</si>
  <si>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</si>
  <si>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</si>
  <si>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</si>
  <si>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</si>
  <si>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</si>
  <si>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</si>
  <si>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</si>
  <si>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</si>
  <si>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</si>
  <si>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</si>
  <si>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</si>
  <si>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</si>
  <si>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</si>
  <si>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</si>
  <si>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</si>
  <si>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</si>
  <si>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</si>
  <si>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</si>
  <si>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</si>
  <si>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</si>
  <si>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</si>
  <si>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</si>
  <si>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</si>
  <si>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</si>
  <si>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</si>
  <si>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</si>
  <si>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</si>
  <si>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</si>
  <si>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</si>
  <si>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</si>
  <si>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</si>
  <si>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</si>
  <si>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</si>
  <si>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</si>
  <si>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</si>
  <si>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</si>
  <si>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</si>
  <si>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</si>
  <si>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</si>
  <si>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</si>
  <si>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</si>
  <si>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</si>
  <si>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</si>
  <si>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</si>
  <si>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</si>
  <si>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</si>
  <si>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</si>
  <si>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</si>
  <si>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</si>
  <si>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</si>
  <si>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</si>
  <si>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</si>
  <si>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</si>
  <si>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</si>
  <si>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</si>
  <si>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</si>
  <si>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</si>
  <si>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</si>
  <si>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</si>
  <si>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</si>
  <si>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</si>
  <si>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</si>
  <si>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</si>
  <si>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</si>
  <si>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</si>
  <si>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</si>
  <si>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</si>
  <si>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</si>
  <si>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</si>
  <si>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</si>
  <si>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</si>
  <si>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</si>
  <si>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</si>
  <si>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</si>
  <si>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</si>
  <si>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</si>
  <si>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</si>
  <si>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</si>
  <si>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</si>
  <si>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</si>
  <si>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</si>
  <si>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</si>
  <si>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</si>
  <si>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</si>
  <si>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</si>
  <si>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</si>
  <si>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</si>
  <si>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</si>
  <si>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</si>
  <si>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</si>
  <si>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</si>
  <si>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</si>
  <si>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</si>
  <si>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</si>
  <si>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</si>
  <si>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</si>
  <si>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</si>
  <si>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</si>
  <si>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</si>
  <si>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</si>
  <si>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</si>
  <si>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</si>
  <si>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</si>
  <si>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</si>
  <si>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</si>
  <si>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</si>
  <si>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</si>
  <si>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</si>
  <si>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</si>
  <si>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</si>
  <si>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</si>
  <si>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</si>
  <si>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</si>
  <si>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</si>
  <si>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</si>
  <si>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</si>
  <si>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</si>
  <si>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</si>
  <si>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</si>
  <si>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</si>
  <si>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</si>
  <si>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</si>
  <si>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</si>
  <si>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</si>
  <si>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</si>
  <si>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</si>
  <si>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</si>
  <si>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</si>
  <si>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</si>
  <si>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</si>
  <si>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</si>
  <si>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</si>
  <si>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</si>
  <si>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</si>
  <si>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</si>
  <si>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</si>
  <si>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</si>
  <si>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</si>
  <si>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</si>
  <si>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</si>
  <si>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</si>
  <si>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</si>
  <si>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</si>
  <si>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</si>
  <si>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</si>
  <si>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</si>
  <si>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</si>
  <si>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</si>
  <si>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</si>
  <si>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</si>
  <si>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</si>
  <si>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</si>
  <si>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</si>
  <si>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</si>
  <si>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</si>
  <si>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</si>
  <si>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</si>
  <si>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</si>
  <si>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</si>
  <si>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</si>
  <si>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</si>
  <si>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</si>
  <si>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</si>
  <si>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</si>
  <si>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</si>
  <si>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</si>
  <si>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</si>
  <si>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</si>
  <si>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</si>
  <si>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</si>
  <si>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</si>
  <si>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</si>
  <si>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</si>
  <si>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</si>
  <si>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</si>
  <si>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</si>
  <si>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</si>
  <si>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</si>
  <si>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</si>
  <si>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</si>
  <si>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</si>
  <si>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</si>
  <si>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</si>
  <si>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</si>
  <si>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</si>
  <si>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</si>
  <si>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</si>
  <si>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</si>
  <si>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</si>
  <si>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</si>
  <si>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</si>
  <si>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</si>
  <si>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</si>
  <si>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</si>
  <si>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</si>
  <si>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</si>
  <si>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</si>
  <si>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</si>
  <si>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</si>
  <si>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</si>
  <si>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</si>
  <si>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</si>
  <si>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</si>
  <si>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</si>
  <si>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</si>
  <si>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</si>
  <si>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</si>
  <si>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</si>
  <si>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</si>
  <si>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</si>
  <si>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</si>
  <si>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</si>
  <si>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</si>
  <si>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</si>
  <si>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</si>
  <si>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</si>
  <si>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</si>
  <si>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</si>
  <si>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</si>
  <si>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</si>
  <si>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</si>
  <si>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</si>
  <si>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</si>
  <si>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</si>
  <si>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</si>
  <si>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</si>
  <si>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</si>
  <si>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</si>
  <si>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</si>
  <si>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</si>
  <si>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</si>
  <si>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</si>
  <si>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</si>
  <si>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</si>
  <si>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</si>
  <si>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</si>
  <si>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</si>
  <si>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</si>
  <si>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</si>
  <si>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</si>
  <si>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</si>
  <si>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</si>
  <si>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</si>
  <si>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</si>
  <si>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</si>
  <si>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</si>
  <si>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</si>
  <si>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</si>
  <si>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</si>
  <si>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</si>
  <si>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</si>
  <si>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</si>
  <si>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</si>
  <si>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</si>
  <si>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</si>
  <si>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</si>
  <si>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</si>
  <si>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</si>
  <si>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</si>
  <si>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</si>
  <si>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</si>
  <si>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</si>
  <si>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</si>
  <si>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</si>
  <si>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</si>
  <si>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</si>
  <si>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</si>
  <si>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</si>
  <si>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</si>
  <si>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</si>
  <si>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</si>
  <si>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</si>
  <si>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</si>
  <si>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</si>
  <si>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</si>
  <si>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</si>
  <si>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</si>
  <si>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</si>
  <si>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</si>
  <si>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</si>
  <si>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</si>
  <si>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</si>
  <si>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</si>
  <si>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</si>
  <si>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</si>
  <si>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</si>
  <si>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</si>
  <si>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</si>
  <si>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</si>
  <si>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</si>
  <si>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</si>
  <si>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</si>
  <si>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</si>
  <si>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</si>
  <si>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</si>
  <si>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</si>
  <si>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</si>
  <si>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</si>
  <si>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</si>
  <si>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</si>
  <si>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</si>
  <si>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</si>
  <si>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</si>
  <si>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</si>
  <si>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</si>
  <si>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</si>
  <si>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</si>
  <si>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</si>
  <si>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</si>
  <si>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</si>
  <si>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</si>
  <si>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</si>
  <si>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</si>
  <si>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</si>
  <si>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</si>
  <si>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</si>
  <si>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</si>
  <si>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</si>
  <si>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</si>
  <si>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</si>
  <si>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</si>
  <si>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</si>
  <si>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</si>
  <si>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</si>
  <si>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</si>
  <si>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</si>
  <si>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</si>
  <si>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</si>
  <si>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</si>
  <si>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</si>
  <si>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</si>
  <si>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</si>
  <si>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</si>
  <si>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</si>
  <si>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</si>
  <si>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</si>
  <si>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</si>
  <si>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</si>
  <si>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</si>
  <si>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</si>
  <si>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</si>
  <si>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</si>
  <si>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</si>
  <si>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</si>
  <si>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</si>
  <si>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</si>
  <si>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</si>
  <si>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</si>
  <si>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</si>
  <si>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</si>
  <si>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</si>
  <si>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</si>
  <si>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</si>
  <si>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</si>
  <si>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</si>
  <si>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</si>
  <si>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</si>
  <si>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</si>
  <si>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</si>
  <si>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</si>
  <si>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</si>
  <si>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</si>
  <si>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</si>
  <si>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</si>
  <si>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</si>
  <si>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</si>
  <si>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</si>
  <si>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</si>
  <si>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</si>
  <si>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</si>
  <si>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</si>
  <si>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</si>
  <si>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</si>
  <si>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</si>
  <si>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</si>
  <si>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</si>
  <si>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</si>
  <si>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</si>
  <si>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</si>
  <si>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</si>
  <si>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</si>
  <si>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</si>
  <si>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</si>
  <si>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</si>
  <si>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</si>
  <si>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</si>
  <si>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</si>
  <si>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</si>
  <si>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</si>
  <si>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</si>
  <si>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</si>
  <si>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</si>
  <si>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</si>
  <si>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</si>
  <si>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</si>
  <si>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</si>
  <si>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</si>
  <si>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</si>
  <si>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</si>
  <si>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</si>
  <si>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</si>
  <si>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</si>
  <si>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</si>
  <si>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</si>
  <si>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</si>
  <si>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</si>
  <si>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</si>
  <si>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</si>
  <si>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</si>
  <si>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</si>
  <si>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</si>
  <si>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</si>
  <si>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</si>
  <si>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</si>
  <si>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</si>
  <si>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</si>
  <si>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</si>
  <si>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</si>
  <si>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</si>
  <si>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</si>
  <si>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</si>
  <si>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</si>
  <si>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</si>
  <si>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</si>
  <si>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</si>
  <si>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</si>
  <si>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</si>
  <si>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</si>
  <si>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</si>
  <si>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</si>
  <si>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</si>
  <si>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</si>
  <si>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</si>
  <si>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</si>
  <si>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</si>
  <si>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</si>
  <si>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</si>
  <si>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</si>
  <si>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</si>
  <si>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</si>
  <si>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</si>
  <si>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</si>
  <si>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</si>
  <si>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</si>
  <si>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</si>
  <si>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</si>
  <si>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</si>
  <si>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</si>
  <si>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</si>
  <si>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</si>
  <si>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</si>
  <si>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</si>
  <si>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</si>
  <si>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</si>
  <si>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</si>
  <si>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</si>
  <si>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</si>
  <si>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</si>
  <si>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</si>
  <si>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</si>
  <si>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</si>
  <si>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</si>
  <si>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</si>
  <si>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</si>
  <si>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</si>
  <si>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</si>
  <si>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</si>
  <si>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</si>
  <si>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</si>
  <si>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</si>
  <si>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</si>
  <si>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</si>
  <si>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</si>
  <si>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</si>
  <si>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</si>
  <si>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</si>
  <si>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</si>
  <si>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</si>
  <si>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</si>
  <si>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</si>
  <si>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</si>
  <si>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</si>
  <si>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</si>
  <si>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</si>
  <si>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</si>
  <si>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</si>
  <si>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</si>
  <si>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</si>
  <si>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</si>
  <si>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</si>
  <si>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</si>
  <si>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</si>
  <si>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</si>
  <si>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</si>
  <si>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</si>
  <si>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</si>
  <si>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</si>
  <si>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</si>
  <si>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</si>
  <si>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</si>
  <si>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</si>
  <si>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</si>
  <si>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</si>
  <si>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</si>
  <si>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</si>
  <si>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</si>
  <si>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</si>
  <si>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</si>
  <si>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</si>
  <si>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</si>
  <si>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</si>
  <si>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</si>
  <si>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</si>
  <si>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</si>
  <si>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</si>
  <si>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</si>
  <si>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</si>
  <si>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</si>
  <si>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</si>
  <si>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</si>
  <si>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</si>
  <si>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</si>
  <si>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</si>
  <si>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</si>
  <si>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</si>
  <si>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</si>
  <si>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</si>
  <si>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</si>
  <si>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</si>
  <si>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</si>
  <si>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</si>
  <si>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</si>
  <si>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</si>
  <si>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</si>
  <si>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</si>
  <si>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</si>
  <si>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</si>
  <si>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</si>
  <si>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</si>
  <si>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</si>
  <si>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</si>
  <si>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</si>
  <si>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</si>
  <si>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</si>
  <si>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</si>
  <si>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</si>
  <si>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</si>
  <si>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</si>
  <si>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</si>
  <si>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</si>
  <si>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</si>
  <si>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</si>
  <si>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</si>
  <si>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</si>
  <si>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</si>
  <si>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</si>
  <si>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</si>
  <si>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</si>
  <si>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</si>
  <si>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</si>
  <si>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</si>
  <si>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</si>
  <si>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</si>
  <si>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</si>
  <si>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</si>
  <si>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</si>
  <si>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</si>
  <si>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</si>
  <si>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</si>
  <si>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</si>
  <si>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</si>
  <si>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</si>
  <si>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</si>
  <si>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</si>
  <si>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</si>
  <si>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</si>
  <si>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</si>
  <si>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</si>
  <si>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</si>
  <si>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</si>
  <si>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</si>
  <si>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</si>
  <si>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</si>
  <si>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</si>
  <si>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</si>
  <si>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</si>
  <si>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</si>
  <si>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</si>
  <si>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</si>
  <si>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</si>
  <si>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</si>
  <si>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</si>
  <si>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</si>
  <si>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</si>
  <si>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</si>
  <si>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</si>
  <si>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</si>
  <si>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</si>
  <si>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</si>
  <si>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</si>
  <si>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</si>
  <si>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</si>
  <si>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</si>
  <si>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</si>
  <si>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</si>
  <si>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</si>
  <si>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</si>
  <si>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</si>
  <si>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</si>
  <si>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</si>
  <si>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</si>
  <si>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</si>
  <si>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</si>
  <si>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</si>
  <si>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</si>
  <si>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</si>
  <si>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</si>
  <si>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</si>
  <si>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</si>
  <si>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</si>
  <si>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</si>
  <si>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</si>
  <si>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</si>
  <si>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</si>
  <si>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</si>
  <si>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</si>
  <si>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</si>
  <si>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</si>
  <si>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</si>
  <si>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</si>
  <si>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</si>
  <si>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</si>
  <si>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</si>
  <si>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</si>
  <si>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</si>
  <si>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</si>
  <si>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</si>
  <si>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</si>
  <si>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</si>
  <si>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</si>
  <si>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</si>
  <si>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</si>
  <si>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</si>
  <si>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</si>
  <si>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</si>
  <si>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</si>
  <si>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</si>
  <si>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</si>
  <si>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</si>
  <si>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</si>
  <si>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</si>
  <si>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</si>
  <si>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</si>
  <si>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</si>
  <si>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</si>
  <si>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</si>
  <si>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</si>
  <si>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</si>
  <si>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</si>
  <si>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</si>
  <si>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</si>
  <si>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</si>
  <si>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</si>
  <si>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</si>
  <si>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</si>
  <si>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</si>
  <si>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</si>
  <si>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</si>
  <si>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</si>
  <si>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</si>
  <si>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</si>
  <si>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</si>
  <si>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</si>
  <si>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</si>
  <si>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</si>
  <si>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</si>
  <si>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</si>
  <si>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</si>
  <si>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</si>
  <si>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</si>
  <si>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</si>
  <si>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</si>
  <si>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</si>
  <si>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</si>
  <si>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</si>
  <si>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</si>
  <si>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</si>
  <si>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</si>
  <si>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</si>
  <si>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</si>
  <si>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</si>
  <si>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</si>
  <si>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</si>
  <si>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</si>
  <si>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</si>
  <si>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</si>
  <si>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</si>
  <si>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</si>
  <si>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</si>
  <si>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</si>
  <si>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</si>
  <si>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</si>
  <si>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</si>
  <si>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</si>
  <si>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</si>
  <si>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</si>
  <si>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</si>
  <si>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</si>
  <si>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</si>
  <si>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</si>
  <si>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</si>
  <si>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</si>
  <si>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</si>
  <si>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</si>
  <si>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</si>
  <si>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</si>
  <si>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</si>
  <si>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</si>
  <si>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</si>
  <si>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</si>
  <si>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</si>
  <si>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</si>
  <si>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</si>
  <si>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</si>
  <si>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</si>
  <si>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</si>
  <si>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</si>
  <si>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</si>
  <si>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</si>
  <si>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</si>
  <si>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</si>
  <si>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</si>
  <si>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</si>
  <si>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</si>
  <si>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</si>
  <si>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</si>
  <si>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</si>
  <si>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</si>
  <si>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</si>
  <si>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</si>
  <si>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</si>
  <si>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</si>
  <si>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</si>
  <si>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</si>
  <si>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</si>
  <si>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</si>
  <si>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</si>
  <si>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</si>
  <si>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</si>
  <si>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</si>
  <si>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</si>
  <si>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</si>
  <si>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</si>
  <si>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</si>
  <si>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</si>
  <si>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</si>
  <si>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</si>
  <si>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</si>
  <si>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</si>
  <si>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</si>
  <si>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</si>
  <si>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</si>
  <si>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</si>
  <si>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</si>
  <si>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</si>
  <si>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</si>
  <si>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</si>
  <si>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</si>
  <si>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</si>
  <si>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</si>
  <si>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</si>
  <si>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</si>
  <si>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</si>
  <si>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</si>
  <si>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</si>
  <si>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</si>
  <si>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</si>
  <si>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</si>
  <si>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</si>
  <si>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</si>
  <si>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</si>
  <si>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</si>
  <si>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</si>
  <si>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</si>
  <si>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</si>
  <si>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</si>
  <si>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</si>
  <si>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</si>
  <si>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</si>
  <si>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</si>
  <si>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</si>
  <si>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</si>
  <si>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</si>
  <si>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</si>
  <si>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</si>
  <si>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</si>
  <si>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</si>
  <si>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</si>
  <si>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</si>
  <si>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</si>
  <si>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</si>
  <si>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</si>
  <si>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</si>
  <si>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</si>
  <si>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</si>
  <si>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</si>
  <si>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</si>
  <si>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</si>
  <si>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</si>
  <si>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</si>
  <si>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</si>
  <si>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</si>
  <si>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</si>
  <si>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</si>
  <si>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</si>
  <si>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</si>
  <si>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</si>
  <si>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</si>
  <si>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</si>
  <si>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</si>
  <si>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</si>
  <si>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</si>
  <si>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</si>
  <si>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</si>
  <si>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</si>
  <si>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</si>
  <si>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</si>
  <si>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</si>
  <si>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</si>
  <si>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</si>
  <si>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</si>
  <si>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</si>
  <si>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</si>
  <si>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</si>
  <si>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</si>
  <si>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</si>
  <si>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</si>
  <si>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</si>
  <si>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</si>
  <si>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</si>
  <si>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</si>
  <si>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</si>
  <si>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</si>
  <si>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</si>
  <si>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</si>
  <si>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</si>
  <si>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</si>
  <si>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</si>
  <si>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</si>
  <si>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</si>
  <si>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</si>
  <si>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</si>
  <si>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</si>
  <si>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</si>
  <si>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</si>
  <si>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</si>
  <si>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</si>
  <si>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</si>
  <si>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</si>
  <si>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</si>
  <si>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</si>
  <si>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</si>
  <si>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</si>
  <si>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</si>
  <si>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</si>
  <si>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</si>
  <si>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</si>
  <si>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</si>
  <si>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</si>
  <si>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</si>
  <si>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</si>
  <si>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</si>
  <si>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</si>
  <si>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</si>
  <si>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</si>
  <si>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</si>
  <si>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</si>
  <si>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</si>
  <si>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</si>
  <si>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</si>
  <si>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</si>
  <si>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</si>
  <si>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</si>
  <si>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</si>
  <si>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</si>
  <si>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</si>
  <si>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</si>
  <si>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</si>
  <si>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</si>
  <si>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</si>
  <si>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</si>
  <si>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</si>
  <si>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</si>
  <si>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</si>
  <si>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</si>
  <si>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</si>
  <si>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</si>
  <si>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</si>
  <si>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</si>
  <si>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</si>
  <si>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</si>
  <si>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</si>
  <si>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</si>
  <si>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</si>
  <si>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</si>
  <si>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</si>
  <si>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</si>
  <si>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</si>
  <si>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</si>
  <si>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</si>
  <si>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</si>
  <si>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</si>
  <si>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</si>
  <si>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</si>
  <si>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</si>
  <si>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</si>
  <si>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</si>
  <si>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</si>
  <si>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</si>
  <si>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</si>
  <si>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</si>
  <si>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</si>
  <si>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</si>
  <si>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</si>
  <si>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</si>
  <si>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</si>
  <si>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</si>
  <si>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</si>
  <si>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</si>
  <si>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</si>
  <si>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</si>
  <si>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</si>
  <si>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</si>
  <si>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</si>
  <si>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</si>
  <si>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</si>
  <si>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</si>
  <si>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</si>
  <si>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</si>
  <si>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</si>
  <si>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</si>
  <si>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</si>
  <si>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</si>
  <si>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</si>
  <si>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</si>
  <si>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</si>
  <si>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</si>
  <si>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</si>
  <si>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</si>
  <si>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</si>
  <si>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</si>
  <si>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</si>
  <si>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</si>
  <si>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</si>
  <si>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</si>
  <si>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</si>
  <si>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</si>
  <si>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</si>
  <si>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</si>
  <si>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</si>
  <si>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</si>
  <si>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</si>
  <si>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</si>
  <si>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</si>
  <si>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</si>
  <si>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</si>
  <si>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</si>
  <si>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</si>
  <si>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</si>
  <si>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</si>
  <si>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</si>
  <si>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</si>
  <si>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</si>
  <si>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</si>
  <si>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</si>
  <si>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</si>
  <si>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</si>
  <si>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</si>
  <si>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</si>
  <si>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</si>
  <si>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</si>
  <si>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</si>
  <si>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</si>
  <si>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</si>
  <si>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</si>
  <si>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</si>
  <si>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</si>
  <si>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</si>
  <si>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</si>
  <si>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</si>
  <si>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</si>
  <si>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</si>
  <si>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</si>
  <si>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</si>
  <si>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</si>
  <si>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</si>
  <si>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</si>
  <si>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</si>
  <si>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</si>
  <si>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</si>
  <si>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</si>
  <si>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</si>
  <si>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</si>
  <si>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</si>
  <si>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</si>
  <si>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</si>
  <si>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</si>
  <si>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</si>
  <si>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</si>
  <si>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</si>
  <si>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</si>
  <si>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</si>
  <si>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</si>
  <si>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</si>
  <si>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</si>
  <si>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</si>
  <si>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</si>
  <si>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</si>
  <si>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</si>
  <si>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</si>
  <si>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</si>
  <si>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</si>
  <si>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</si>
  <si>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</si>
  <si>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</si>
  <si>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</si>
  <si>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</si>
  <si>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</si>
  <si>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</si>
  <si>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</si>
  <si>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</si>
  <si>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</si>
  <si>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</si>
  <si>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</si>
  <si>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</si>
  <si>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</si>
  <si>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</si>
  <si>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</si>
  <si>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</si>
  <si>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</si>
  <si>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</si>
  <si>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</si>
  <si>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</si>
  <si>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</si>
  <si>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</si>
  <si>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</si>
  <si>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</si>
  <si>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</si>
  <si>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</si>
  <si>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</si>
  <si>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</si>
  <si>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</si>
  <si>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</si>
  <si>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</si>
  <si>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</si>
  <si>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</si>
  <si>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</si>
  <si>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</si>
  <si>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</si>
  <si>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</si>
  <si>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</si>
  <si>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</si>
  <si>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</si>
  <si>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</si>
  <si>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</si>
  <si>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</si>
  <si>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</si>
  <si>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</si>
  <si>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</si>
  <si>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</si>
  <si>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</si>
  <si>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</si>
  <si>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</si>
  <si>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</si>
  <si>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</si>
  <si>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</si>
  <si>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</si>
  <si>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</si>
  <si>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</si>
  <si>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</si>
  <si>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</si>
  <si>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</si>
  <si>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</si>
  <si>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</si>
  <si>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</si>
  <si>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</si>
  <si>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</si>
  <si>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</si>
  <si>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</si>
  <si>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</si>
  <si>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</si>
  <si>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</si>
  <si>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</si>
  <si>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</si>
  <si>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</si>
  <si>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</si>
  <si>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</si>
  <si>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</si>
  <si>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</si>
  <si>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</si>
  <si>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</si>
  <si>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</si>
  <si>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</si>
  <si>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</si>
  <si>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</si>
  <si>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</si>
  <si>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</si>
  <si>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</si>
  <si>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</si>
  <si>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</si>
  <si>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</si>
  <si>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</si>
  <si>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</si>
  <si>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</si>
  <si>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</si>
  <si>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</si>
  <si>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</si>
  <si>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</si>
  <si>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</si>
  <si>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</si>
  <si>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</si>
  <si>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</si>
  <si>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</si>
  <si>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</si>
  <si>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</si>
  <si>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</si>
  <si>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</si>
  <si>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</si>
  <si>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</si>
  <si>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</si>
  <si>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</si>
  <si>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</si>
  <si>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</si>
  <si>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</si>
  <si>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</si>
  <si>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</si>
  <si>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</si>
  <si>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</si>
  <si>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</si>
  <si>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</si>
  <si>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</si>
  <si>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</si>
  <si>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</si>
  <si>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</si>
  <si>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</si>
  <si>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</si>
  <si>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</si>
  <si>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</si>
  <si>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</si>
  <si>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</si>
  <si>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</si>
  <si>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</si>
  <si>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</si>
  <si>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</si>
  <si>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</si>
  <si>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</si>
  <si>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</si>
  <si>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</si>
  <si>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</si>
  <si>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</si>
  <si>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</si>
  <si>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</si>
  <si>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</si>
  <si>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</si>
  <si>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</si>
  <si>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</si>
  <si>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</si>
  <si>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</si>
  <si>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</si>
  <si>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</si>
  <si>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</si>
  <si>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</si>
  <si>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</si>
  <si>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</si>
  <si>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</si>
  <si>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</si>
  <si>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</si>
  <si>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</si>
  <si>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</si>
  <si>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</si>
  <si>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</si>
  <si>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</si>
  <si>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</si>
  <si>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</si>
  <si>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</si>
  <si>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</si>
  <si>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</si>
  <si>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</si>
  <si>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</si>
  <si>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</si>
  <si>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</si>
  <si>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</si>
  <si>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</si>
  <si>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</si>
  <si>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</si>
  <si>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</si>
  <si>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</si>
  <si>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</si>
  <si>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</si>
  <si>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</si>
  <si>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</si>
  <si>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</si>
  <si>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</si>
  <si>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</si>
  <si>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</si>
  <si>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</si>
  <si>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</si>
  <si>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</si>
  <si>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</si>
  <si>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</si>
  <si>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</si>
  <si>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</si>
  <si>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</si>
  <si>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</si>
  <si>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</si>
  <si>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</si>
  <si>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</si>
  <si>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</si>
  <si>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</si>
  <si>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</si>
  <si>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</si>
  <si>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</si>
  <si>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</si>
  <si>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</si>
  <si>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</si>
  <si>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</si>
  <si>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</si>
  <si>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</si>
  <si>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</si>
  <si>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</si>
  <si>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</si>
  <si>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</si>
  <si>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</si>
  <si>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</si>
  <si>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</si>
  <si>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</si>
  <si>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</si>
  <si>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</si>
  <si>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</si>
  <si>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</si>
  <si>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</si>
  <si>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</si>
  <si>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</si>
  <si>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</si>
  <si>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</si>
  <si>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</si>
  <si>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</si>
  <si>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</si>
  <si>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</si>
  <si>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</si>
  <si>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</si>
  <si>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</si>
  <si>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</si>
  <si>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</si>
  <si>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</si>
  <si>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</si>
  <si>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</si>
  <si>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</si>
  <si>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</si>
  <si>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</si>
  <si>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</si>
  <si>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</si>
  <si>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</si>
  <si>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</si>
  <si>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</si>
  <si>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</si>
  <si>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</si>
  <si>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</si>
  <si>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</si>
  <si>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</si>
  <si>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</si>
  <si>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</si>
  <si>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</si>
  <si>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</si>
  <si>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</si>
  <si>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</si>
  <si>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</si>
  <si>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</si>
  <si>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</si>
  <si>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</si>
  <si>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</si>
  <si>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</si>
  <si>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</si>
  <si>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</si>
  <si>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</si>
  <si>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</si>
  <si>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</si>
  <si>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</si>
  <si>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</si>
  <si>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</si>
  <si>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</si>
  <si>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</si>
  <si>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</si>
  <si>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</si>
  <si>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</si>
  <si>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</si>
  <si>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</si>
  <si>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</si>
  <si>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</si>
  <si>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</si>
  <si>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</si>
  <si>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</si>
  <si>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</si>
  <si>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</si>
  <si>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</si>
  <si>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</si>
  <si>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</si>
  <si>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</si>
  <si>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</si>
  <si>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</si>
  <si>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</si>
  <si>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</si>
  <si>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</si>
  <si>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</si>
  <si>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</si>
  <si>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</si>
  <si>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</si>
  <si>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</si>
  <si>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</si>
  <si>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</si>
  <si>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</si>
  <si>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</si>
  <si>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</si>
  <si>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</si>
  <si>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</si>
  <si>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</si>
  <si>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</si>
  <si>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</si>
  <si>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</si>
  <si>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</si>
  <si>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</si>
  <si>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</si>
  <si>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</si>
  <si>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</si>
  <si>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</si>
  <si>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</si>
  <si>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</si>
  <si>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</si>
  <si>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</si>
  <si>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</si>
  <si>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</si>
  <si>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</si>
  <si>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</si>
  <si>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</si>
  <si>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</si>
  <si>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</si>
  <si>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</si>
  <si>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</si>
  <si>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</si>
  <si>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</si>
  <si>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</si>
  <si>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</si>
  <si>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</si>
  <si>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</si>
  <si>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</si>
  <si>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</si>
  <si>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</si>
  <si>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</si>
  <si>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</si>
  <si>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</si>
  <si>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</si>
  <si>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</si>
  <si>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</si>
  <si>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</si>
  <si>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</si>
  <si>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</si>
  <si>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</si>
  <si>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</si>
  <si>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</si>
  <si>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</si>
  <si>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</si>
  <si>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</si>
  <si>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</si>
  <si>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</si>
  <si>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</si>
  <si>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</si>
  <si>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</si>
  <si>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</si>
  <si>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</si>
  <si>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</si>
  <si>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</si>
  <si>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</si>
  <si>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</si>
  <si>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</si>
  <si>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</si>
  <si>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</si>
  <si>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</si>
  <si>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</si>
  <si>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</si>
  <si>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</si>
  <si>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</si>
  <si>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</si>
  <si>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</si>
  <si>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</si>
  <si>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</si>
  <si>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</si>
  <si>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</si>
  <si>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</si>
  <si>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</si>
  <si>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</si>
  <si>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</si>
  <si>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</si>
  <si>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</si>
  <si>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</si>
  <si>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</si>
  <si>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</si>
  <si>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</si>
  <si>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</si>
  <si>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</si>
  <si>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</si>
  <si>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</si>
  <si>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</si>
  <si>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</si>
  <si>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</si>
  <si>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</si>
  <si>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</si>
  <si>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</si>
  <si>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</si>
  <si>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</si>
  <si>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</si>
  <si>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</si>
  <si>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</si>
  <si>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</si>
  <si>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</si>
  <si>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</si>
  <si>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</si>
  <si>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</si>
  <si>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</si>
  <si>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</si>
  <si>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</si>
  <si>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</si>
  <si>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</si>
  <si>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</si>
  <si>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</si>
  <si>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</si>
  <si>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</si>
  <si>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</si>
  <si>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</si>
  <si>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</si>
  <si>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</si>
  <si>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</si>
  <si>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</si>
  <si>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</si>
  <si>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</si>
  <si>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</si>
  <si>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</si>
  <si>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</si>
  <si>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</si>
  <si>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</si>
  <si>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</si>
  <si>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</si>
  <si>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</si>
  <si>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</si>
  <si>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</si>
  <si>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</si>
  <si>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</si>
  <si>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</si>
  <si>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</si>
  <si>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</si>
  <si>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</si>
  <si>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</si>
  <si>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</si>
  <si>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</si>
  <si>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</si>
  <si>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</si>
  <si>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</si>
  <si>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</si>
  <si>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</si>
  <si>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</si>
  <si>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</si>
  <si>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</si>
  <si>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</si>
  <si>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</si>
  <si>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</si>
  <si>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</si>
  <si>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</si>
  <si>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</si>
  <si>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</si>
  <si>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</si>
  <si>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</si>
  <si>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</si>
  <si>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</si>
  <si>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</si>
  <si>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</si>
  <si>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</si>
  <si>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</si>
  <si>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</si>
  <si>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</si>
  <si>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</si>
  <si>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</si>
  <si>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</si>
  <si>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</si>
  <si>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</si>
  <si>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</si>
  <si>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</si>
  <si>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</si>
  <si>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</si>
  <si>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</si>
  <si>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</si>
  <si>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</si>
  <si>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</si>
  <si>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</si>
  <si>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</si>
  <si>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</si>
  <si>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</si>
  <si>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</si>
  <si>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</si>
  <si>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</si>
  <si>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</si>
  <si>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</si>
  <si>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</si>
  <si>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</si>
  <si>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</si>
  <si>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</si>
  <si>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</si>
  <si>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</si>
  <si>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</si>
  <si>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</si>
  <si>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</si>
  <si>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</si>
  <si>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</si>
  <si>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</si>
  <si>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</si>
  <si>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</si>
  <si>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</si>
  <si>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</si>
  <si>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</si>
  <si>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</si>
  <si>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</si>
  <si>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</si>
  <si>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</si>
  <si>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</si>
  <si>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</si>
  <si>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</si>
  <si>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</si>
  <si>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</si>
  <si>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</si>
  <si>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</si>
  <si>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</si>
  <si>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</si>
  <si>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</si>
  <si>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</si>
  <si>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</si>
  <si>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</si>
  <si>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</si>
  <si>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</si>
  <si>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</si>
  <si>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</si>
  <si>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</si>
  <si>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</si>
  <si>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</si>
  <si>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</si>
  <si>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</si>
  <si>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</si>
  <si>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</si>
  <si>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</si>
  <si>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</si>
  <si>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</si>
  <si>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</si>
  <si>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</si>
  <si>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</si>
  <si>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</si>
  <si>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</si>
  <si>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</si>
  <si>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</si>
  <si>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</si>
  <si>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</si>
  <si>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</si>
  <si>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</si>
  <si>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</si>
  <si>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</si>
  <si>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</si>
  <si>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</si>
  <si>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</si>
  <si>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</si>
  <si>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</si>
  <si>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</si>
  <si>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</si>
  <si>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</si>
  <si>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</si>
  <si>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</si>
  <si>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</si>
  <si>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</si>
  <si>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</si>
  <si>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</si>
  <si>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</si>
  <si>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</si>
  <si>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</si>
  <si>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</si>
  <si>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</si>
  <si>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</si>
  <si>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</si>
  <si>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</si>
  <si>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</si>
  <si>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</si>
  <si>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</si>
  <si>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</si>
  <si>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</si>
  <si>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</si>
  <si>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</si>
  <si>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</si>
  <si>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</si>
  <si>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</si>
  <si>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</si>
  <si>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</si>
  <si>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</si>
  <si>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</si>
  <si>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</si>
  <si>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</si>
  <si>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</si>
  <si>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</si>
  <si>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</si>
  <si>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</si>
  <si>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</si>
  <si>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</si>
  <si>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</si>
  <si>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</si>
  <si>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</si>
  <si>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</si>
  <si>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</si>
  <si>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</si>
  <si>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</si>
  <si>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</si>
  <si>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</si>
  <si>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</si>
  <si>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</si>
  <si>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</si>
  <si>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</si>
  <si>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</si>
  <si>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</si>
  <si>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</si>
  <si>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</si>
  <si>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</si>
  <si>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</si>
  <si>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</si>
  <si>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</si>
  <si>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</si>
  <si>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</si>
  <si>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</si>
  <si>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</si>
  <si>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</si>
  <si>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</si>
  <si>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</si>
  <si>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</si>
  <si>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</si>
  <si>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</si>
  <si>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</si>
  <si>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</si>
  <si>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</si>
  <si>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</si>
  <si>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</si>
  <si>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</si>
  <si>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</si>
  <si>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</si>
  <si>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</si>
  <si>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</si>
  <si>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</si>
  <si>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</si>
  <si>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</si>
  <si>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</si>
  <si>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</si>
  <si>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</si>
  <si>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</si>
  <si>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</si>
  <si>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</si>
  <si>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</si>
  <si>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</si>
  <si>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</si>
  <si>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</si>
  <si>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</si>
  <si>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</si>
  <si>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</si>
  <si>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</si>
  <si>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</si>
  <si>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</si>
  <si>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</si>
  <si>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</si>
  <si>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</si>
  <si>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</si>
  <si>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</si>
  <si>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</si>
  <si>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</si>
  <si>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</si>
  <si>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</si>
  <si>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</si>
  <si>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</si>
  <si>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</si>
  <si>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</si>
  <si>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</si>
  <si>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</si>
  <si>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</si>
  <si>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</si>
  <si>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</si>
  <si>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</si>
  <si>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</si>
  <si>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</si>
  <si>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</si>
  <si>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</si>
  <si>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</si>
  <si>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</si>
  <si>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</si>
  <si>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</si>
  <si>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</si>
  <si>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</si>
  <si>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</si>
  <si>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</si>
  <si>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</si>
  <si>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</si>
  <si>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</si>
  <si>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</si>
  <si>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</si>
  <si>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</si>
  <si>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</si>
  <si>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</si>
  <si>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</si>
  <si>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</si>
  <si>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</si>
  <si>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</si>
  <si>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</si>
  <si>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</si>
  <si>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</si>
  <si>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</si>
  <si>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</si>
  <si>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</si>
  <si>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</si>
  <si>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</si>
  <si>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</si>
  <si>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</si>
  <si>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</si>
  <si>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</si>
  <si>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</si>
  <si>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</si>
  <si>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</si>
  <si>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</si>
  <si>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</si>
  <si>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</si>
  <si>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</si>
  <si>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</si>
  <si>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</si>
  <si>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</si>
  <si>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</si>
  <si>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</si>
  <si>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</si>
  <si>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</si>
  <si>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</si>
  <si>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</si>
  <si>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</si>
  <si>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</si>
  <si>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</si>
  <si>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</si>
  <si>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</si>
  <si>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</si>
  <si>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</si>
  <si>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</si>
  <si>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</si>
  <si>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</si>
  <si>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</si>
  <si>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</si>
  <si>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</si>
  <si>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</si>
  <si>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</si>
  <si>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</si>
  <si>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</si>
  <si>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</si>
  <si>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</si>
  <si>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</si>
  <si>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</si>
  <si>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</si>
  <si>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</si>
  <si>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</si>
  <si>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</si>
  <si>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</si>
  <si>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</si>
  <si>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</si>
  <si>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</si>
  <si>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</si>
  <si>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</si>
  <si>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</si>
  <si>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</si>
  <si>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</si>
  <si>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</si>
  <si>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</si>
  <si>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</si>
  <si>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</si>
  <si>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</si>
  <si>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</si>
  <si>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</si>
  <si>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</si>
  <si>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</si>
  <si>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</si>
  <si>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</si>
  <si>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</si>
  <si>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</si>
  <si>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</si>
  <si>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</si>
  <si>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</si>
  <si>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</si>
  <si>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</si>
  <si>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</si>
  <si>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</si>
  <si>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</si>
  <si>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</si>
  <si>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</si>
  <si>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</si>
  <si>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</si>
  <si>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</si>
  <si>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</si>
  <si>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</si>
  <si>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</si>
  <si>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</si>
  <si>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</si>
  <si>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</si>
  <si>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</si>
  <si>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</si>
  <si>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</si>
  <si>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</si>
  <si>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</si>
  <si>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</si>
  <si>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</si>
  <si>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</si>
  <si>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</si>
  <si>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</si>
  <si>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</si>
  <si>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</si>
  <si>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</si>
  <si>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</si>
  <si>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</si>
  <si>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</si>
  <si>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</si>
  <si>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</si>
  <si>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</si>
  <si>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</si>
  <si>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</si>
  <si>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</si>
  <si>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</si>
  <si>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</si>
  <si>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</si>
  <si>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</si>
  <si>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</si>
  <si>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</si>
  <si>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</si>
  <si>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</si>
  <si>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</si>
  <si>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</si>
  <si>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</si>
  <si>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</si>
  <si>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</si>
  <si>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</si>
  <si>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</si>
  <si>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</si>
  <si>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</si>
  <si>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</si>
  <si>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</si>
  <si>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</si>
  <si>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</si>
  <si>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</si>
  <si>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</si>
  <si>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</si>
  <si>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</si>
  <si>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</si>
  <si>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</si>
  <si>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</si>
  <si>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</si>
  <si>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</si>
  <si>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</si>
  <si>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</si>
  <si>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</si>
  <si>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</si>
  <si>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</si>
  <si>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</si>
  <si>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</si>
  <si>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</si>
  <si>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</si>
  <si>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</si>
  <si>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</si>
  <si>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</si>
  <si>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</si>
  <si>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</si>
  <si>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</si>
  <si>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</si>
  <si>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</si>
  <si>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</si>
  <si>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</si>
  <si>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</si>
  <si>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</si>
  <si>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</si>
  <si>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</si>
  <si>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</si>
  <si>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</si>
  <si>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</si>
  <si>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</si>
  <si>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</si>
  <si>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</si>
  <si>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</si>
  <si>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</si>
  <si>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</si>
  <si>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</si>
  <si>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</si>
  <si>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</si>
  <si>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</si>
  <si>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</si>
  <si>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</si>
  <si>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</si>
  <si>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</si>
  <si>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</si>
  <si>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</si>
  <si>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</si>
  <si>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</si>
  <si>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</si>
  <si>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</si>
  <si>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</si>
  <si>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</si>
  <si>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</si>
  <si>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</si>
  <si>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</si>
  <si>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</si>
  <si>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</si>
  <si>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</si>
  <si>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</si>
  <si>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</si>
  <si>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</si>
  <si>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</si>
  <si>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</si>
  <si>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</si>
  <si>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</si>
  <si>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</si>
  <si>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</si>
  <si>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</si>
  <si>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</si>
  <si>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</si>
  <si>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</si>
  <si>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</si>
  <si>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</si>
  <si>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</si>
  <si>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</si>
  <si>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</si>
  <si>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</si>
  <si>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</si>
  <si>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</si>
  <si>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</si>
  <si>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</si>
  <si>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</si>
  <si>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</si>
  <si>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</si>
  <si>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</si>
  <si>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</si>
  <si>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</si>
  <si>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</si>
  <si>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</si>
  <si>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</si>
  <si>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</si>
  <si>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</si>
  <si>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</si>
  <si>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</si>
  <si>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</si>
  <si>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</si>
  <si>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</si>
  <si>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</si>
  <si>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</si>
  <si>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</si>
  <si>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</si>
  <si>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</si>
  <si>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</si>
  <si>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</si>
  <si>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</si>
  <si>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</si>
  <si>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</si>
  <si>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</si>
  <si>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</si>
  <si>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</si>
  <si>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</si>
  <si>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</si>
  <si>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</si>
  <si>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</si>
  <si>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</si>
  <si>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</si>
  <si>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</si>
  <si>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</si>
  <si>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</si>
  <si>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</si>
  <si>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</si>
  <si>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</si>
  <si>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</si>
  <si>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</si>
  <si>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</si>
  <si>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</si>
  <si>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</si>
  <si>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</si>
  <si>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</si>
  <si>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</si>
  <si>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</si>
  <si>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</si>
  <si>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</si>
  <si>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</si>
  <si>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</si>
  <si>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</si>
  <si>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</si>
  <si>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</si>
  <si>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</si>
  <si>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</si>
  <si>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</si>
  <si>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</si>
  <si>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</si>
  <si>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</si>
  <si>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</si>
  <si>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</si>
  <si>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</si>
  <si>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</si>
  <si>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</si>
  <si>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</si>
  <si>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</si>
  <si>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</si>
  <si>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</si>
  <si>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</si>
  <si>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</si>
  <si>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</si>
  <si>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</si>
  <si>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</si>
  <si>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</si>
  <si>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</si>
  <si>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</si>
  <si>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</si>
  <si>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</si>
  <si>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</si>
  <si>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</si>
  <si>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</si>
  <si>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</si>
  <si>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</si>
  <si>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</si>
  <si>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</si>
  <si>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</si>
  <si>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</si>
  <si>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</si>
  <si>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</si>
  <si>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</si>
  <si>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</si>
  <si>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</si>
  <si>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</si>
  <si>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</si>
  <si>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</si>
  <si>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</si>
  <si>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</si>
  <si>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</si>
  <si>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</si>
  <si>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</si>
  <si>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</si>
  <si>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</si>
  <si>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</si>
  <si>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</si>
  <si>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</si>
  <si>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</si>
  <si>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</si>
  <si>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</si>
  <si>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</si>
  <si>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</si>
  <si>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</si>
  <si>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</si>
  <si>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</si>
  <si>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</si>
  <si>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</si>
  <si>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</si>
  <si>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</si>
  <si>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</si>
  <si>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</si>
  <si>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</si>
  <si>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</si>
  <si>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</si>
  <si>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</si>
  <si>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</si>
  <si>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</si>
  <si>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</si>
  <si>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</si>
  <si>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</si>
  <si>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</si>
  <si>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</si>
  <si>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</si>
  <si>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</si>
  <si>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</si>
  <si>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</si>
  <si>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</si>
  <si>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</si>
  <si>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</si>
  <si>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</si>
  <si>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</si>
  <si>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</si>
  <si>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</si>
  <si>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</si>
  <si>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</si>
  <si>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</si>
  <si>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</si>
  <si>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</si>
  <si>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</si>
  <si>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</si>
  <si>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</si>
  <si>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</si>
  <si>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</si>
  <si>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</si>
  <si>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</si>
  <si>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</si>
  <si>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</si>
  <si>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</si>
  <si>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</si>
  <si>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</si>
  <si>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</si>
  <si>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</si>
  <si>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</si>
  <si>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</si>
  <si>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</si>
  <si>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</si>
  <si>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</si>
  <si>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</si>
  <si>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</si>
  <si>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</si>
  <si>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</si>
  <si>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</si>
  <si>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</si>
  <si>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</si>
  <si>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</si>
  <si>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</si>
  <si>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</si>
  <si>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</si>
  <si>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</si>
  <si>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</si>
  <si>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</si>
  <si>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</si>
  <si>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</si>
  <si>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</si>
  <si>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</si>
  <si>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</si>
  <si>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</si>
  <si>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</si>
  <si>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</si>
  <si>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</si>
  <si>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</si>
  <si>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</si>
  <si>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</si>
  <si>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</si>
  <si>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</si>
  <si>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</si>
  <si>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</si>
  <si>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</si>
  <si>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</si>
  <si>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</si>
  <si>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</si>
  <si>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</si>
  <si>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</si>
  <si>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</si>
  <si>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</si>
  <si>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</si>
  <si>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</si>
  <si>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</si>
  <si>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</si>
  <si>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</si>
  <si>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</si>
  <si>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</si>
  <si>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</si>
  <si>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</si>
  <si>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</si>
  <si>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</si>
  <si>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</si>
  <si>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</si>
  <si>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</si>
  <si>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</si>
  <si>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</si>
  <si>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</si>
  <si>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</si>
  <si>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</si>
  <si>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</si>
  <si>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</si>
  <si>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</si>
  <si>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</si>
  <si>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</si>
  <si>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</si>
  <si>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</si>
  <si>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</si>
  <si>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</si>
  <si>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</si>
  <si>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</si>
  <si>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</si>
  <si>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</si>
  <si>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</si>
  <si>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</si>
  <si>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</si>
  <si>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</si>
  <si>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</si>
  <si>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</si>
  <si>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</si>
  <si>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</si>
  <si>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</si>
  <si>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</si>
  <si>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</si>
  <si>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</si>
  <si>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</si>
  <si>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</si>
  <si>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</si>
  <si>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</si>
  <si>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</si>
  <si>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</si>
  <si>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</si>
  <si>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</si>
  <si>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</si>
  <si>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</si>
  <si>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</si>
  <si>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</si>
  <si>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</si>
  <si>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</si>
  <si>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</si>
  <si>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</si>
  <si>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</si>
  <si>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</si>
  <si>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</si>
  <si>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</si>
  <si>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</si>
  <si>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</si>
  <si>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</si>
  <si>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</si>
  <si>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</si>
  <si>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</si>
  <si>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</si>
  <si>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</si>
  <si>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</si>
  <si>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</si>
  <si>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</si>
  <si>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</si>
  <si>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</si>
  <si>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</si>
  <si>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</si>
  <si>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</si>
  <si>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</si>
  <si>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</si>
  <si>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</si>
  <si>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</si>
  <si>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</si>
  <si>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</si>
  <si>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</si>
  <si>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</si>
  <si>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</si>
  <si>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</si>
  <si>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</si>
  <si>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</si>
  <si>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</si>
  <si>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</si>
  <si>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</si>
  <si>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</si>
  <si>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</si>
  <si>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</si>
  <si>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</si>
  <si>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</si>
  <si>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</si>
  <si>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</si>
  <si>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</si>
  <si>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</si>
  <si>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</si>
  <si>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</si>
  <si>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</si>
  <si>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</si>
  <si>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</si>
  <si>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</si>
  <si>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</si>
  <si>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</si>
  <si>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</si>
  <si>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</si>
  <si>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</si>
  <si>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</si>
  <si>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</si>
  <si>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</si>
  <si>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</si>
  <si>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</si>
  <si>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</si>
  <si>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</si>
  <si>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</si>
  <si>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</si>
  <si>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</si>
  <si>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</si>
  <si>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</si>
  <si>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</si>
  <si>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</si>
  <si>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</si>
  <si>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</si>
  <si>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</si>
  <si>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</si>
  <si>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</si>
  <si>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</si>
  <si>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</si>
  <si>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</si>
  <si>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</si>
  <si>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</si>
  <si>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</si>
  <si>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</si>
  <si>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</si>
  <si>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</si>
  <si>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</si>
  <si>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</si>
  <si>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</si>
  <si>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</si>
  <si>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</si>
  <si>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</si>
  <si>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</si>
  <si>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</si>
  <si>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</si>
  <si>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</si>
  <si>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</si>
  <si>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</si>
  <si>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</si>
  <si>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</si>
  <si>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</si>
  <si>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</si>
  <si>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</si>
  <si>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</si>
  <si>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</si>
  <si>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</si>
  <si>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</si>
  <si>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</si>
  <si>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</si>
  <si>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</si>
  <si>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</si>
  <si>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</si>
  <si>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</si>
  <si>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</si>
  <si>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</si>
  <si>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</si>
  <si>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</si>
  <si>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</si>
  <si>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</si>
  <si>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</si>
  <si>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</si>
  <si>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</si>
  <si>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</si>
  <si>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</si>
  <si>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</si>
  <si>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</si>
  <si>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</si>
  <si>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</si>
  <si>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</si>
  <si>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</si>
  <si>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</si>
  <si>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</si>
  <si>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</si>
  <si>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</si>
  <si>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</si>
  <si>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</si>
  <si>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</si>
  <si>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</si>
  <si>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</si>
  <si>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</si>
  <si>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</si>
  <si>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</si>
  <si>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</si>
  <si>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</si>
  <si>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</si>
  <si>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</si>
  <si>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</si>
  <si>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</si>
  <si>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</si>
  <si>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</si>
  <si>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</si>
  <si>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</si>
  <si>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</si>
  <si>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</si>
  <si>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</si>
  <si>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</si>
  <si>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</si>
  <si>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</si>
  <si>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</si>
  <si>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</si>
  <si>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</si>
  <si>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</si>
  <si>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</si>
  <si>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</si>
  <si>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</si>
  <si>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</si>
  <si>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</si>
  <si>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</si>
  <si>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</si>
  <si>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</si>
  <si>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</si>
  <si>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</si>
  <si>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</si>
  <si>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</si>
  <si>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</si>
  <si>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</si>
  <si>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</si>
  <si>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</si>
  <si>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</si>
  <si>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</si>
  <si>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</si>
  <si>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</si>
  <si>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</si>
  <si>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</si>
  <si>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</si>
  <si>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</si>
  <si>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</si>
  <si>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</si>
  <si>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</si>
  <si>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</si>
  <si>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</si>
  <si>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</si>
  <si>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</si>
  <si>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</si>
  <si>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</si>
  <si>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</si>
  <si>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</si>
  <si>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</si>
  <si>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</si>
  <si>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</si>
  <si>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</si>
  <si>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</si>
  <si>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</si>
  <si>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</si>
  <si>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</si>
  <si>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</si>
  <si>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</si>
  <si>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</si>
  <si>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</si>
  <si>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</si>
  <si>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</si>
  <si>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</si>
  <si>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</si>
  <si>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</si>
  <si>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</si>
  <si>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</si>
  <si>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</si>
  <si>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</si>
  <si>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</si>
  <si>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</si>
  <si>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</si>
  <si>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</si>
  <si>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</si>
  <si>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</si>
  <si>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</si>
  <si>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</si>
  <si>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</si>
  <si>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</si>
  <si>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</si>
  <si>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</si>
  <si>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</si>
  <si>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</si>
  <si>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</si>
  <si>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</si>
  <si>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</si>
  <si>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</si>
  <si>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</si>
  <si>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</si>
  <si>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</si>
  <si>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</si>
  <si>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</si>
  <si>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</si>
  <si>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</si>
  <si>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</si>
  <si>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</si>
  <si>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</si>
  <si>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</si>
  <si>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</si>
  <si>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</si>
  <si>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</si>
  <si>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</si>
  <si>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</si>
  <si>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</si>
  <si>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</si>
  <si>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</si>
  <si>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</si>
  <si>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</si>
  <si>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</si>
  <si>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</si>
  <si>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</si>
  <si>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</si>
  <si>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</si>
  <si>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</si>
  <si>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</si>
  <si>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</si>
  <si>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</si>
  <si>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</si>
  <si>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</si>
  <si>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</si>
  <si>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</si>
  <si>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</si>
  <si>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</si>
  <si>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</si>
  <si>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</si>
  <si>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</si>
  <si>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</si>
  <si>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</si>
  <si>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</si>
  <si>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</si>
  <si>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</si>
  <si>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</si>
  <si>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</si>
  <si>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</si>
  <si>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</si>
  <si>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</si>
  <si>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</si>
  <si>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</si>
  <si>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</si>
  <si>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</si>
  <si>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</si>
  <si>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</si>
  <si>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</si>
  <si>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</si>
  <si>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</si>
  <si>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</si>
  <si>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</si>
  <si>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</si>
  <si>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</si>
  <si>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</si>
  <si>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</si>
  <si>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</si>
  <si>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</si>
  <si>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</si>
  <si>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</si>
  <si>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</si>
  <si>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</si>
  <si>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</si>
  <si>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</si>
  <si>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</si>
  <si>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</si>
  <si>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</si>
  <si>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</si>
  <si>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</si>
  <si>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</si>
  <si>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</si>
  <si>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</si>
  <si>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</si>
  <si>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</si>
  <si>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</si>
  <si>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</si>
  <si>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</si>
  <si>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</si>
  <si>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</si>
  <si>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</si>
  <si>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</si>
  <si>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</si>
  <si>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</si>
  <si>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</si>
  <si>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</si>
  <si>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</si>
  <si>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</si>
  <si>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</si>
  <si>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</si>
  <si>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</si>
  <si>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</si>
  <si>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</si>
  <si>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</si>
  <si>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</si>
  <si>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</si>
  <si>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</si>
  <si>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</si>
  <si>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</si>
  <si>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</si>
  <si>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</si>
  <si>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</si>
  <si>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</si>
  <si>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</si>
  <si>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</si>
  <si>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</si>
  <si>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</si>
  <si>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</si>
  <si>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</si>
  <si>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</si>
  <si>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</si>
  <si>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</si>
  <si>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</si>
  <si>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</si>
  <si>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</si>
  <si>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</si>
  <si>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</si>
  <si>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</si>
  <si>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</si>
  <si>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</si>
  <si>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</si>
  <si>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</si>
  <si>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</si>
  <si>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</si>
  <si>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</si>
  <si>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</si>
  <si>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</si>
  <si>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</si>
  <si>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</si>
  <si>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</si>
  <si>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</si>
  <si>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</si>
  <si>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</si>
  <si>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</si>
  <si>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</si>
  <si>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</si>
  <si>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</si>
  <si>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</si>
  <si>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</si>
  <si>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</si>
  <si>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</si>
  <si>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</si>
  <si>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</si>
  <si>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</si>
  <si>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</si>
  <si>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</si>
  <si>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</si>
  <si>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</si>
  <si>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</si>
  <si>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</si>
  <si>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</si>
  <si>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</si>
  <si>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</si>
  <si>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</si>
  <si>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</si>
  <si>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</si>
  <si>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</si>
  <si>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</si>
  <si>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</si>
  <si>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</si>
  <si>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</si>
  <si>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</si>
  <si>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</si>
  <si>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</si>
  <si>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</si>
  <si>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</si>
  <si>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</si>
  <si>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</si>
  <si>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</si>
  <si>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</si>
  <si>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</si>
  <si>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</si>
  <si>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</si>
  <si>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</si>
  <si>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</si>
  <si>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</si>
  <si>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</si>
  <si>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</si>
  <si>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</si>
  <si>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</si>
  <si>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</si>
  <si>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</si>
  <si>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</si>
  <si>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</si>
  <si>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</si>
  <si>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</si>
  <si>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</si>
  <si>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</si>
  <si>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</si>
  <si>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</si>
  <si>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</si>
  <si>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</si>
  <si>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</si>
  <si>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</si>
  <si>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</si>
  <si>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</si>
  <si>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</si>
  <si>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</si>
  <si>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</si>
  <si>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</si>
  <si>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</si>
  <si>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</si>
  <si>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</si>
  <si>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</si>
  <si>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</si>
  <si>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</si>
  <si>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</si>
  <si>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</si>
  <si>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</si>
  <si>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</si>
  <si>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</si>
  <si>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</si>
  <si>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</si>
  <si>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</si>
  <si>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</si>
  <si>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</si>
  <si>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</si>
  <si>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</si>
  <si>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</si>
  <si>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</si>
  <si>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</si>
  <si>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</si>
  <si>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</si>
  <si>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</si>
  <si>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</si>
  <si>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</si>
  <si>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</si>
  <si>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</si>
  <si>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</si>
  <si>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</si>
  <si>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</si>
  <si>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</si>
  <si>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</si>
  <si>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</si>
  <si>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</si>
  <si>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</si>
  <si>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</si>
  <si>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</si>
  <si>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</si>
  <si>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</si>
  <si>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</si>
  <si>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</si>
  <si>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</si>
  <si>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</si>
  <si>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</si>
  <si>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</si>
  <si>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</si>
  <si>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</si>
  <si>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</si>
  <si>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</si>
  <si>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</si>
  <si>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</si>
  <si>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</si>
  <si>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</si>
  <si>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</si>
  <si>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</si>
  <si>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</si>
  <si>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</si>
  <si>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</si>
  <si>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</si>
  <si>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</si>
  <si>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</si>
  <si>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</si>
  <si>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</si>
  <si>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</si>
  <si>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</si>
  <si>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</si>
  <si>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</si>
  <si>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</si>
  <si>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</si>
  <si>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</si>
  <si>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</si>
  <si>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</si>
  <si>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</si>
  <si>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</si>
  <si>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</si>
  <si>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</si>
  <si>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</si>
  <si>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</si>
  <si>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</si>
  <si>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</si>
  <si>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</si>
  <si>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</si>
  <si>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</si>
  <si>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</si>
  <si>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</si>
  <si>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</si>
  <si>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</si>
  <si>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</si>
  <si>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</si>
  <si>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</si>
  <si>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</si>
  <si>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</si>
  <si>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</si>
  <si>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</si>
  <si>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</si>
  <si>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</si>
  <si>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</si>
  <si>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</si>
  <si>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</si>
  <si>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</si>
  <si>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</si>
  <si>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</si>
  <si>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</si>
  <si>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</si>
  <si>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</si>
  <si>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</si>
  <si>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</si>
  <si>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</si>
  <si>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</si>
  <si>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</si>
  <si>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</si>
  <si>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</si>
  <si>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</si>
  <si>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</si>
  <si>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</si>
  <si>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</si>
  <si>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</si>
  <si>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</si>
  <si>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</si>
  <si>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</si>
  <si>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</si>
  <si>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</si>
  <si>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</si>
  <si>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</si>
  <si>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</si>
  <si>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</si>
  <si>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</si>
  <si>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</si>
  <si>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</si>
  <si>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</si>
  <si>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</si>
  <si>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</si>
  <si>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</si>
  <si>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</si>
  <si>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</si>
  <si>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</si>
  <si>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</si>
  <si>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</si>
  <si>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</si>
  <si>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</si>
  <si>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</si>
  <si>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</si>
  <si>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</si>
  <si>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</si>
  <si>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</si>
  <si>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</si>
  <si>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</si>
  <si>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</si>
  <si>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</si>
  <si>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</si>
  <si>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</si>
  <si>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</si>
  <si>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</si>
  <si>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</si>
  <si>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</si>
  <si>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</si>
  <si>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</si>
  <si>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</si>
  <si>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</si>
  <si>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</si>
  <si>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</si>
  <si>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</si>
  <si>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</si>
  <si>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</si>
  <si>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</si>
  <si>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</si>
  <si>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</si>
  <si>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</si>
  <si>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</si>
  <si>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</si>
  <si>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</si>
  <si>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</si>
  <si>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</si>
  <si>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</si>
  <si>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</si>
  <si>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</si>
  <si>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</si>
  <si>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</si>
  <si>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</si>
  <si>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</si>
  <si>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</si>
  <si>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</si>
  <si>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</si>
  <si>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</si>
  <si>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</si>
  <si>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</si>
  <si>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</si>
  <si>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</si>
  <si>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</si>
  <si>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</si>
  <si>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</si>
  <si>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</si>
  <si>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</si>
  <si>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</si>
  <si>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</si>
  <si>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</si>
  <si>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</si>
  <si>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</si>
  <si>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</si>
  <si>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</si>
  <si>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</si>
  <si>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</si>
  <si>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</si>
  <si>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</si>
  <si>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</si>
  <si>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</si>
  <si>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</si>
  <si>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</si>
  <si>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</si>
  <si>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</si>
  <si>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</si>
  <si>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</si>
  <si>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</si>
  <si>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</si>
  <si>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</si>
  <si>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</si>
  <si>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</si>
  <si>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</si>
  <si>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</si>
  <si>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</si>
  <si>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</si>
  <si>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</si>
  <si>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</si>
  <si>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</si>
  <si>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</si>
  <si>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</si>
  <si>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</si>
  <si>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</si>
  <si>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</si>
  <si>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</si>
  <si>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</si>
  <si>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</si>
  <si>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</si>
  <si>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</si>
  <si>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</si>
  <si>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</si>
  <si>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</si>
  <si>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</si>
  <si>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</si>
  <si>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</si>
  <si>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</si>
  <si>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</si>
  <si>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</si>
  <si>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</si>
  <si>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</si>
  <si>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</si>
  <si>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</si>
  <si>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</si>
  <si>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</si>
  <si>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</si>
  <si>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</si>
  <si>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</si>
  <si>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</si>
  <si>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</si>
  <si>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</si>
  <si>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</si>
  <si>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</si>
  <si>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</si>
  <si>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</si>
  <si>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</si>
  <si>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</si>
  <si>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</si>
  <si>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</si>
  <si>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</si>
  <si>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</si>
  <si>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</si>
  <si>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</si>
  <si>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</si>
  <si>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</si>
  <si>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</si>
  <si>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</si>
  <si>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</si>
  <si>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</si>
  <si>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</si>
  <si>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</si>
  <si>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</si>
  <si>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</si>
  <si>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</si>
  <si>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</si>
  <si>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</si>
  <si>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</si>
  <si>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</si>
  <si>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</si>
  <si>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</si>
  <si>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</si>
  <si>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</si>
  <si>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</si>
  <si>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</si>
  <si>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</si>
  <si>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</si>
  <si>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</si>
  <si>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</si>
  <si>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</si>
  <si>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</si>
  <si>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</si>
  <si>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</si>
  <si>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</si>
  <si>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</si>
  <si>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</si>
  <si>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</si>
  <si>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</si>
  <si>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</si>
  <si>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</si>
  <si>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</si>
  <si>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</si>
  <si>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</si>
  <si>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</si>
  <si>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</si>
  <si>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</si>
  <si>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</si>
  <si>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</si>
  <si>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</si>
  <si>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</si>
  <si>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</si>
  <si>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</si>
  <si>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</si>
  <si>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</si>
  <si>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</si>
  <si>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</si>
  <si>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</si>
  <si>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</si>
  <si>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</si>
  <si>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</si>
  <si>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</si>
  <si>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</si>
  <si>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</si>
  <si>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</si>
  <si>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</si>
  <si>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</si>
  <si>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</si>
  <si>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</si>
  <si>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</si>
  <si>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</si>
  <si>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</si>
  <si>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</si>
  <si>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</si>
  <si>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</si>
  <si>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</si>
  <si>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</si>
  <si>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</si>
  <si>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</si>
  <si>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</si>
  <si>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</si>
  <si>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</si>
  <si>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</si>
  <si>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</si>
  <si>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</si>
  <si>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</si>
  <si>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</si>
  <si>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</si>
  <si>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</si>
  <si>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</si>
  <si>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</si>
  <si>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</si>
  <si>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</si>
  <si>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</si>
  <si>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</si>
  <si>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</si>
  <si>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</si>
  <si>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</si>
  <si>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</si>
  <si>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</si>
  <si>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</si>
  <si>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</si>
  <si>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</si>
  <si>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</si>
  <si>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</si>
  <si>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</si>
  <si>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</si>
  <si>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</si>
  <si>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</si>
  <si>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</si>
  <si>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</si>
  <si>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</si>
  <si>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</si>
  <si>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</si>
  <si>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</si>
  <si>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</si>
  <si>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</si>
  <si>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</si>
  <si>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</si>
  <si>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</si>
  <si>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</si>
  <si>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</si>
  <si>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</si>
  <si>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</si>
  <si>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</si>
  <si>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</si>
  <si>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</si>
  <si>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</si>
  <si>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</si>
  <si>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</si>
  <si>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</si>
  <si>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</si>
  <si>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</si>
  <si>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</si>
  <si>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</si>
  <si>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</si>
  <si>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</si>
  <si>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</si>
  <si>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</si>
  <si>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</si>
  <si>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</si>
  <si>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</si>
  <si>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</si>
  <si>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</si>
  <si>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</si>
  <si>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</si>
  <si>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</si>
  <si>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</si>
  <si>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</si>
  <si>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</si>
  <si>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</si>
  <si>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</si>
  <si>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</si>
  <si>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</si>
  <si>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</si>
  <si>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</si>
  <si>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</si>
  <si>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</si>
  <si>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</si>
  <si>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</si>
  <si>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</si>
  <si>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</si>
  <si>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</si>
  <si>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</si>
  <si>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</si>
  <si>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</si>
  <si>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</si>
  <si>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</si>
  <si>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</si>
  <si>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</si>
  <si>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</si>
  <si>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</si>
  <si>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</si>
  <si>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</si>
  <si>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</si>
  <si>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</si>
  <si>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</si>
  <si>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</si>
  <si>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</si>
  <si>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</si>
  <si>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</si>
  <si>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</si>
  <si>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</si>
  <si>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</si>
  <si>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</si>
  <si>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</si>
  <si>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</si>
  <si>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</si>
  <si>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</si>
  <si>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</si>
  <si>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</si>
  <si>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</si>
  <si>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</si>
  <si>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</si>
  <si>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</si>
  <si>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</si>
  <si>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</si>
  <si>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</si>
  <si>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</si>
  <si>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</si>
  <si>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</si>
  <si>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</si>
  <si>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</si>
  <si>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</si>
  <si>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</si>
  <si>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</si>
  <si>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</si>
  <si>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</si>
  <si>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</si>
  <si>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</si>
  <si>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</si>
  <si>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</si>
  <si>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</si>
  <si>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</si>
  <si>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</si>
  <si>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</si>
  <si>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</si>
  <si>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</si>
  <si>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</si>
  <si>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</si>
  <si>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</si>
  <si>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</si>
  <si>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</si>
  <si>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</si>
  <si>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</si>
  <si>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</si>
  <si>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</si>
  <si>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</si>
  <si>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</si>
  <si>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</si>
  <si>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</si>
  <si>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</si>
  <si>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</si>
  <si>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</si>
  <si>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</si>
  <si>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</si>
  <si>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</si>
  <si>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</si>
  <si>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</si>
  <si>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</si>
  <si>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</si>
  <si>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</si>
  <si>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</si>
  <si>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</si>
  <si>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</si>
  <si>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</si>
  <si>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</si>
  <si>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</si>
  <si>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</si>
  <si>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</si>
  <si>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</si>
  <si>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</si>
  <si>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</si>
  <si>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</si>
  <si>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</si>
  <si>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</si>
  <si>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</si>
  <si>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</si>
  <si>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</si>
  <si>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</si>
  <si>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</si>
  <si>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</si>
  <si>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</si>
  <si>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</si>
  <si>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</si>
  <si>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</si>
  <si>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</si>
  <si>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</si>
  <si>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</si>
  <si>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</si>
  <si>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</si>
  <si>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</si>
  <si>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</si>
  <si>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</si>
  <si>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</si>
  <si>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</si>
  <si>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</si>
  <si>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</si>
  <si>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</si>
  <si>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</si>
  <si>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</si>
  <si>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</si>
  <si>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</si>
  <si>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</si>
  <si>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</si>
  <si>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</si>
  <si>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</si>
  <si>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</si>
  <si>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</si>
  <si>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</si>
  <si>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</si>
  <si>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</si>
  <si>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</si>
  <si>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</si>
  <si>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</si>
  <si>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</si>
  <si>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</si>
  <si>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</si>
  <si>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</si>
  <si>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</si>
  <si>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</si>
  <si>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</si>
  <si>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</si>
  <si>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</si>
  <si>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</si>
  <si>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</si>
  <si>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</si>
  <si>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</si>
  <si>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</si>
  <si>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</si>
  <si>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</si>
  <si>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</si>
  <si>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</si>
  <si>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</si>
  <si>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</si>
  <si>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</si>
  <si>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</si>
  <si>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</si>
  <si>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</si>
  <si>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</si>
  <si>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</si>
  <si>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</si>
  <si>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</si>
  <si>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</si>
  <si>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</si>
  <si>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</si>
  <si>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</si>
  <si>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</si>
  <si>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</si>
  <si>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</si>
  <si>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</si>
  <si>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</si>
  <si>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</si>
  <si>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</si>
  <si>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</si>
  <si>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</si>
  <si>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</si>
  <si>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</si>
  <si>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</si>
  <si>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</si>
  <si>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</si>
  <si>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</si>
  <si>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</si>
  <si>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</si>
  <si>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</si>
  <si>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</si>
  <si>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</si>
  <si>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</si>
  <si>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</si>
  <si>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</si>
  <si>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</si>
  <si>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</si>
  <si>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</si>
  <si>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</si>
  <si>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</si>
  <si>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</si>
  <si>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</si>
  <si>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</si>
  <si>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</si>
  <si>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</si>
  <si>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</si>
  <si>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</si>
  <si>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</si>
  <si>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</si>
  <si>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</si>
  <si>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</si>
  <si>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</si>
  <si>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</si>
  <si>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</si>
  <si>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</si>
  <si>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</si>
  <si>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</si>
  <si>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</si>
  <si>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</si>
  <si>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</si>
  <si>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</si>
  <si>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</si>
  <si>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</si>
  <si>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</si>
  <si>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</si>
  <si>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</si>
  <si>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</si>
  <si>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</si>
  <si>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</si>
  <si>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</si>
  <si>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</si>
  <si>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</si>
  <si>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</si>
  <si>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</si>
  <si>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</si>
  <si>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</si>
  <si>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</si>
  <si>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</si>
  <si>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</si>
  <si>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</si>
  <si>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</si>
  <si>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</si>
  <si>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</si>
  <si>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</si>
  <si>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</si>
  <si>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</si>
  <si>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</si>
  <si>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</si>
  <si>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</si>
  <si>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</si>
  <si>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</si>
  <si>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</si>
  <si>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</si>
  <si>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</si>
  <si>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</si>
  <si>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</si>
  <si>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</si>
  <si>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</si>
  <si>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</si>
  <si>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</si>
  <si>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</si>
  <si>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</si>
  <si>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</si>
  <si>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</si>
  <si>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</si>
  <si>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</si>
  <si>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</si>
  <si>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</si>
  <si>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</si>
  <si>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</si>
  <si>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</si>
  <si>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</si>
  <si>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</si>
  <si>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</si>
  <si>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</si>
  <si>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</si>
  <si>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</si>
  <si>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</si>
  <si>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</si>
  <si>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</si>
  <si>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</si>
  <si>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</si>
  <si>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</si>
  <si>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</si>
  <si>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</si>
  <si>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</si>
  <si>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</si>
  <si>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</si>
  <si>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</si>
  <si>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</si>
  <si>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</si>
  <si>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</si>
  <si>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</si>
  <si>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</si>
  <si>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</si>
  <si>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</si>
  <si>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</si>
  <si>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</si>
  <si>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</si>
  <si>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</si>
  <si>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</si>
  <si>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</si>
  <si>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</si>
  <si>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</si>
  <si>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</si>
  <si>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</si>
  <si>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</si>
  <si>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</si>
  <si>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</si>
  <si>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</si>
  <si>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</si>
  <si>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</si>
  <si>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</si>
  <si>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</si>
  <si>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</si>
  <si>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</si>
  <si>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</si>
  <si>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</si>
  <si>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</si>
  <si>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</si>
  <si>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</si>
  <si>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</si>
  <si>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</si>
  <si>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</si>
  <si>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</si>
  <si>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</si>
  <si>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</si>
  <si>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</si>
  <si>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</si>
  <si>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</si>
  <si>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</si>
  <si>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</si>
  <si>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</si>
  <si>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</si>
  <si>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</si>
  <si>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</si>
  <si>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</si>
  <si>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</si>
  <si>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</si>
  <si>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</si>
  <si>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</si>
  <si>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</si>
  <si>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</si>
  <si>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</si>
  <si>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</si>
  <si>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</si>
  <si>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</si>
  <si>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</si>
  <si>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</si>
  <si>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</si>
  <si>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</si>
  <si>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</si>
  <si>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</si>
  <si>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</si>
  <si>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</si>
  <si>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</si>
  <si>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</si>
  <si>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</si>
  <si>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</si>
  <si>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</si>
  <si>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</si>
  <si>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</si>
  <si>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</si>
  <si>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</si>
  <si>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</si>
  <si>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</si>
  <si>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</si>
  <si>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</si>
  <si>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</si>
  <si>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</si>
  <si>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</si>
  <si>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</si>
  <si>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</si>
  <si>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</si>
  <si>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</si>
  <si>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</si>
  <si>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</si>
  <si>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</si>
  <si>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</si>
  <si>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</si>
  <si>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</si>
  <si>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</si>
  <si>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</si>
  <si>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</si>
  <si>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</si>
  <si>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</si>
  <si>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</si>
  <si>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</si>
  <si>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</si>
  <si>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</si>
  <si>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</si>
  <si>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</si>
  <si>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</si>
  <si>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</si>
  <si>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</si>
  <si>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</si>
  <si>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</si>
  <si>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</si>
  <si>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</si>
  <si>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</si>
  <si>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</si>
  <si>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</si>
  <si>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</si>
  <si>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</si>
  <si>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</si>
  <si>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</si>
  <si>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</si>
  <si>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</si>
  <si>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</si>
  <si>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</si>
  <si>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</si>
  <si>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</si>
  <si>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</si>
  <si>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</si>
  <si>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</si>
  <si>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</si>
  <si>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</si>
  <si>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</si>
  <si>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</si>
  <si>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</si>
  <si>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</si>
  <si>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</si>
  <si>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</si>
  <si>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</si>
  <si>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</si>
  <si>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</si>
  <si>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</si>
  <si>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</si>
  <si>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</si>
  <si>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</si>
  <si>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</si>
  <si>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</si>
  <si>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</si>
  <si>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</si>
  <si>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</si>
  <si>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</si>
  <si>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</si>
  <si>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</si>
  <si>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</si>
  <si>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</si>
  <si>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</si>
  <si>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</si>
  <si>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</si>
  <si>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</si>
  <si>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</si>
  <si>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</si>
  <si>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</si>
  <si>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</si>
  <si>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</si>
  <si>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</si>
  <si>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</si>
  <si>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</si>
  <si>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</si>
  <si>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</si>
  <si>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</si>
  <si>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</si>
  <si>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</si>
  <si>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</si>
  <si>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</si>
  <si>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</si>
  <si>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</si>
  <si>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</si>
  <si>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</si>
  <si>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</si>
  <si>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</si>
  <si>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</si>
  <si>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</si>
  <si>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</si>
  <si>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</si>
  <si>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</si>
  <si>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</si>
  <si>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</si>
  <si>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</si>
  <si>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</si>
  <si>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</si>
  <si>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</si>
  <si>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</si>
  <si>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</si>
  <si>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</si>
  <si>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</si>
  <si>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</si>
  <si>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</si>
  <si>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</si>
  <si>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</si>
  <si>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</si>
  <si>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</si>
  <si>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</si>
  <si>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</si>
  <si>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</si>
  <si>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</si>
  <si>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</si>
  <si>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</si>
  <si>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</si>
  <si>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</si>
  <si>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</si>
  <si>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</si>
  <si>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</si>
  <si>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</si>
  <si>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</si>
  <si>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</si>
  <si>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</si>
  <si>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</si>
  <si>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</si>
  <si>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</si>
  <si>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</si>
  <si>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</si>
  <si>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</si>
  <si>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</si>
  <si>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</si>
  <si>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</si>
  <si>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</si>
  <si>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</si>
  <si>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</si>
  <si>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</si>
  <si>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</si>
  <si>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</si>
  <si>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</si>
  <si>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</si>
  <si>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</si>
  <si>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</si>
  <si>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</si>
  <si>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</si>
  <si>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</si>
  <si>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</si>
  <si>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</si>
  <si>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</si>
  <si>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</si>
  <si>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</si>
  <si>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</si>
  <si>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</si>
  <si>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</si>
  <si>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</si>
  <si>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</si>
  <si>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</si>
  <si>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</si>
  <si>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</si>
  <si>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</si>
  <si>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</si>
  <si>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</si>
  <si>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</si>
  <si>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</si>
  <si>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</si>
  <si>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</si>
  <si>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</si>
  <si>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</si>
  <si>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</si>
  <si>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</si>
  <si>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</si>
  <si>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</si>
  <si>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</si>
  <si>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</si>
  <si>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</si>
  <si>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</si>
  <si>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</si>
  <si>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</si>
  <si>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</si>
  <si>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</si>
  <si>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</si>
  <si>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</si>
  <si>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</si>
  <si>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</si>
  <si>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</si>
  <si>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</si>
  <si>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</si>
  <si>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</si>
  <si>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</si>
  <si>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</si>
  <si>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</si>
  <si>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</si>
  <si>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</si>
  <si>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</si>
  <si>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</si>
  <si>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</si>
  <si>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</si>
  <si>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</si>
  <si>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</si>
  <si>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</si>
  <si>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</si>
  <si>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</si>
  <si>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</si>
  <si>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</si>
  <si>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</si>
  <si>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</si>
  <si>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</si>
  <si>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</si>
  <si>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</si>
  <si>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</si>
  <si>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</si>
  <si>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</si>
  <si>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</si>
  <si>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</si>
  <si>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</si>
  <si>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</si>
  <si>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</si>
  <si>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</si>
  <si>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</si>
  <si>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</si>
  <si>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</si>
  <si>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</si>
  <si>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</si>
  <si>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</si>
  <si>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</si>
  <si>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</si>
  <si>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</si>
  <si>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</si>
  <si>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</si>
  <si>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</si>
  <si>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</si>
  <si>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</si>
  <si>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</si>
  <si>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</si>
  <si>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</si>
  <si>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</si>
  <si>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</si>
  <si>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</si>
  <si>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</si>
  <si>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</si>
  <si>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</si>
  <si>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</si>
  <si>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</si>
  <si>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</si>
  <si>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</si>
  <si>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</si>
  <si>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</si>
  <si>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</si>
  <si>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</si>
  <si>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</si>
  <si>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</si>
  <si>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</si>
  <si>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</si>
  <si>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</si>
  <si>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</si>
  <si>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</si>
  <si>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</si>
  <si>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</si>
  <si>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</si>
  <si>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</si>
  <si>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</si>
  <si>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</si>
  <si>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</si>
  <si>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</si>
  <si>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</si>
  <si>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</si>
  <si>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</si>
  <si>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</si>
  <si>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</si>
  <si>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</si>
  <si>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</si>
  <si>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</si>
  <si>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</si>
  <si>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</si>
  <si>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</si>
  <si>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</si>
  <si>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</si>
  <si>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</si>
  <si>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</si>
  <si>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</si>
  <si>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</si>
  <si>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</si>
  <si>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</si>
  <si>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</si>
  <si>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</si>
  <si>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</si>
  <si>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</si>
  <si>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</si>
  <si>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</si>
  <si>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</si>
  <si>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</si>
  <si>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</si>
  <si>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</si>
  <si>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</si>
  <si>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</si>
  <si>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</si>
  <si>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</si>
  <si>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</si>
  <si>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</si>
  <si>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</si>
  <si>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</si>
  <si>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</si>
  <si>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</si>
  <si>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</si>
  <si>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</si>
  <si>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</si>
  <si>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</si>
  <si>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</si>
  <si>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</si>
  <si>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</si>
  <si>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</si>
  <si>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</si>
  <si>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</si>
  <si>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</si>
  <si>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</si>
  <si>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</si>
  <si>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</si>
  <si>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</si>
  <si>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</si>
  <si>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</si>
  <si>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</si>
  <si>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</si>
  <si>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</si>
  <si>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</si>
  <si>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</si>
  <si>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</si>
  <si>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</si>
  <si>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</si>
  <si>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</si>
  <si>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</si>
  <si>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</si>
  <si>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</si>
  <si>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</si>
  <si>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</si>
  <si>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</si>
  <si>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</si>
  <si>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</si>
  <si>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</si>
  <si>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</si>
  <si>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</si>
  <si>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</si>
  <si>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</si>
  <si>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</si>
  <si>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</si>
  <si>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</si>
  <si>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</si>
  <si>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</si>
  <si>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</si>
  <si>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</si>
  <si>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</si>
  <si>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</si>
  <si>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</si>
  <si>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</si>
  <si>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</si>
  <si>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</si>
  <si>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</si>
  <si>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</si>
  <si>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</si>
  <si>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</si>
  <si>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</si>
  <si>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</si>
  <si>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</si>
  <si>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</si>
  <si>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</si>
  <si>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</si>
  <si>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</si>
  <si>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</si>
  <si>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</si>
  <si>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</si>
  <si>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</si>
  <si>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</si>
  <si>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</si>
  <si>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</si>
  <si>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</si>
  <si>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</si>
  <si>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</si>
  <si>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</si>
  <si>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</si>
  <si>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</si>
  <si>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</si>
  <si>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</si>
  <si>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</si>
  <si>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</si>
  <si>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</si>
  <si>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</si>
  <si>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</si>
  <si>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</si>
  <si>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</si>
  <si>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</si>
  <si>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</si>
  <si>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</si>
  <si>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</si>
  <si>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</si>
  <si>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</si>
  <si>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</si>
  <si>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</si>
  <si>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</si>
  <si>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</si>
  <si>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</si>
  <si>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</si>
  <si>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</si>
  <si>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</si>
  <si>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</si>
  <si>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</si>
  <si>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</si>
  <si>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</si>
  <si>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</si>
  <si>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</si>
  <si>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</si>
  <si>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</si>
  <si>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</si>
  <si>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</si>
  <si>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</si>
  <si>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</si>
  <si>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</si>
  <si>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</si>
  <si>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</si>
  <si>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</si>
  <si>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</si>
  <si>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</si>
  <si>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</si>
  <si>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</si>
  <si>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</si>
  <si>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</si>
  <si>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</si>
  <si>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</si>
  <si>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</si>
  <si>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</si>
  <si>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</si>
  <si>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</si>
  <si>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</si>
  <si>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</si>
  <si>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</si>
  <si>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</si>
  <si>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</si>
  <si>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</si>
  <si>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</si>
  <si>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</si>
  <si>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</si>
  <si>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</si>
  <si>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</si>
  <si>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</si>
  <si>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</si>
  <si>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</si>
  <si>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</si>
  <si>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</si>
  <si>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</si>
  <si>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</si>
  <si>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</si>
  <si>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</si>
  <si>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</si>
  <si>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</si>
  <si>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</si>
  <si>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</si>
  <si>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</si>
  <si>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</si>
  <si>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</si>
  <si>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</si>
  <si>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</si>
  <si>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</si>
  <si>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</si>
  <si>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</si>
  <si>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</si>
  <si>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</si>
  <si>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</si>
  <si>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</si>
  <si>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</si>
  <si>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</si>
  <si>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</si>
  <si>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</si>
  <si>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</si>
  <si>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</si>
  <si>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</si>
  <si>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</si>
  <si>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</si>
  <si>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</si>
  <si>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</si>
  <si>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</si>
  <si>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</si>
  <si>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</si>
  <si>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</si>
  <si>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</si>
  <si>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</si>
  <si>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</si>
  <si>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</si>
  <si>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</si>
  <si>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</si>
  <si>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</si>
  <si>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</si>
  <si>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</si>
  <si>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</si>
  <si>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</si>
  <si>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</si>
  <si>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</si>
  <si>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</si>
  <si>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</si>
  <si>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</si>
  <si>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</si>
  <si>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</si>
  <si>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</si>
  <si>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</si>
  <si>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</si>
  <si>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</si>
  <si>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</si>
  <si>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</si>
  <si>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</si>
  <si>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</si>
  <si>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</si>
  <si>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</si>
  <si>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</si>
  <si>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</si>
  <si>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</si>
  <si>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</si>
  <si>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</si>
  <si>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</si>
  <si>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</si>
  <si>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</si>
  <si>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</si>
  <si>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</si>
  <si>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</si>
  <si>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</si>
  <si>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</si>
  <si>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</si>
  <si>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</si>
  <si>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</si>
  <si>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</si>
  <si>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</si>
  <si>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</si>
  <si>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</si>
  <si>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</si>
  <si>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</si>
  <si>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</si>
  <si>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</si>
  <si>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</si>
  <si>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</si>
  <si>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</si>
  <si>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</si>
  <si>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</si>
  <si>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</si>
  <si>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</si>
  <si>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</si>
  <si>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</si>
  <si>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</si>
  <si>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</si>
  <si>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</si>
  <si>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</si>
  <si>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</si>
  <si>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</si>
  <si>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</si>
  <si>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</si>
  <si>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</si>
  <si>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</si>
  <si>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</si>
  <si>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</si>
  <si>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</si>
  <si>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</si>
  <si>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</si>
  <si>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</si>
  <si>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</si>
  <si>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</si>
  <si>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</si>
  <si>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</si>
  <si>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</si>
  <si>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</si>
  <si>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</si>
  <si>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</si>
  <si>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</si>
  <si>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</si>
  <si>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</si>
  <si>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</si>
  <si>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</si>
  <si>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</si>
  <si>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</si>
  <si>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</si>
  <si>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</si>
  <si>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</si>
  <si>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</si>
  <si>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</si>
  <si>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</si>
  <si>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</si>
  <si>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</si>
  <si>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</si>
  <si>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</si>
  <si>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</si>
  <si>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</si>
  <si>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</si>
  <si>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</si>
  <si>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</si>
  <si>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</si>
  <si>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</si>
  <si>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</si>
  <si>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</si>
  <si>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</si>
  <si>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</si>
  <si>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</si>
  <si>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</si>
  <si>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</si>
  <si>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</si>
  <si>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</si>
  <si>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</si>
  <si>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</si>
  <si>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</si>
  <si>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</si>
  <si>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</si>
  <si>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</si>
  <si>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</si>
  <si>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</si>
  <si>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</si>
  <si>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</si>
  <si>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</si>
  <si>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</si>
  <si>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</si>
  <si>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</si>
  <si>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</si>
  <si>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</si>
  <si>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</si>
  <si>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</si>
  <si>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</si>
  <si>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</si>
  <si>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</si>
  <si>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</si>
  <si>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</si>
  <si>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</si>
  <si>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</si>
  <si>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</si>
  <si>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</si>
  <si>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</si>
  <si>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</si>
  <si>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</si>
  <si>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</si>
  <si>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</si>
  <si>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</si>
  <si>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</si>
  <si>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</si>
  <si>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</si>
  <si>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</si>
  <si>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</si>
  <si>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</si>
  <si>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</si>
  <si>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</si>
  <si>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</si>
  <si>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</si>
  <si>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</si>
  <si>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</si>
  <si>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</si>
  <si>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</si>
  <si>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</si>
  <si>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</si>
  <si>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</si>
  <si>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</si>
  <si>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</si>
  <si>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</si>
  <si>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</si>
  <si>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</si>
  <si>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</si>
  <si>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</si>
  <si>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</si>
  <si>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</si>
  <si>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</si>
  <si>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</si>
  <si>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</si>
  <si>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</si>
  <si>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</si>
  <si>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</si>
  <si>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</si>
  <si>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</si>
  <si>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</si>
  <si>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</si>
  <si>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</si>
  <si>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</si>
  <si>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</si>
  <si>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</si>
  <si>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</si>
  <si>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</si>
  <si>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</si>
  <si>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</si>
  <si>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</si>
  <si>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</si>
  <si>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</si>
  <si>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</si>
  <si>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</si>
  <si>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</si>
  <si>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</si>
  <si>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</si>
  <si>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</si>
  <si>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</si>
  <si>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</si>
  <si>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</si>
  <si>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</si>
  <si>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</si>
  <si>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</si>
  <si>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</si>
  <si>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</si>
  <si>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</si>
  <si>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</si>
  <si>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</si>
  <si>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</si>
  <si>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</si>
  <si>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</si>
  <si>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</si>
  <si>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</si>
  <si>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</si>
  <si>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</si>
  <si>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</si>
  <si>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</si>
  <si>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</si>
  <si>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</si>
  <si>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</si>
  <si>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</si>
  <si>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</si>
  <si>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</si>
  <si>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</si>
  <si>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</si>
  <si>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</si>
  <si>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</si>
  <si>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</si>
  <si>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</si>
  <si>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</si>
  <si>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</si>
  <si>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</si>
  <si>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</si>
  <si>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</si>
  <si>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</si>
  <si>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</si>
  <si>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</si>
  <si>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</si>
  <si>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</si>
  <si>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</si>
  <si>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</si>
  <si>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</si>
  <si>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</si>
  <si>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</si>
  <si>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</si>
  <si>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</si>
  <si>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</si>
  <si>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</si>
  <si>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</si>
  <si>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</si>
  <si>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</si>
  <si>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</si>
  <si>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</si>
  <si>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</si>
  <si>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</si>
  <si>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</si>
  <si>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</si>
  <si>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</si>
  <si>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</si>
  <si>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</si>
  <si>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</si>
  <si>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</si>
  <si>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</si>
  <si>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</si>
  <si>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</si>
  <si>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</si>
  <si>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</si>
  <si>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</si>
  <si>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</si>
  <si>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</si>
  <si>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</si>
  <si>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</si>
  <si>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</si>
  <si>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</si>
  <si>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</si>
  <si>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</si>
  <si>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</si>
  <si>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</si>
  <si>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</si>
  <si>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</si>
  <si>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</si>
  <si>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</si>
  <si>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</si>
  <si>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</si>
  <si>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</si>
  <si>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</si>
  <si>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</si>
  <si>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</si>
  <si>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</si>
  <si>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</si>
  <si>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</si>
  <si>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</si>
  <si>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</si>
  <si>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</si>
  <si>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</si>
  <si>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</si>
  <si>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</si>
  <si>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</si>
  <si>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</si>
  <si>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</si>
  <si>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</si>
  <si>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</si>
  <si>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</si>
  <si>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</si>
  <si>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</si>
  <si>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</si>
  <si>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</si>
  <si>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</si>
  <si>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</si>
  <si>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</si>
  <si>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</si>
  <si>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</si>
  <si>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</si>
  <si>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</si>
  <si>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</si>
  <si>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</si>
  <si>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</si>
  <si>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</si>
  <si>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</si>
  <si>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</si>
  <si>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</si>
  <si>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</si>
  <si>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</si>
  <si>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</si>
  <si>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</si>
  <si>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</si>
  <si>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</si>
  <si>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</si>
  <si>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</si>
  <si>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</si>
  <si>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</si>
  <si>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</si>
  <si>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</si>
  <si>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</si>
  <si>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</si>
  <si>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</si>
  <si>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</si>
  <si>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</si>
  <si>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</si>
  <si>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</si>
  <si>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</si>
  <si>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</si>
  <si>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</si>
  <si>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</si>
  <si>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</si>
  <si>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</si>
  <si>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</si>
  <si>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</si>
  <si>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</si>
  <si>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</si>
  <si>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</si>
  <si>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</si>
  <si>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</si>
  <si>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</si>
  <si>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</si>
  <si>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</si>
  <si>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</si>
  <si>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</si>
  <si>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</si>
  <si>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</si>
  <si>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</si>
  <si>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</si>
  <si>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</si>
  <si>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</si>
  <si>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</si>
  <si>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</si>
  <si>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</si>
  <si>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</si>
  <si>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</si>
  <si>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</si>
  <si>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</si>
  <si>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</si>
  <si>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</si>
  <si>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</si>
  <si>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</si>
  <si>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</si>
  <si>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</si>
  <si>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</si>
  <si>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</si>
  <si>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</si>
  <si>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</si>
  <si>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</si>
  <si>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</si>
  <si>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</si>
  <si>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</si>
  <si>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</si>
  <si>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</si>
  <si>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</si>
  <si>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</si>
  <si>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</si>
  <si>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</si>
  <si>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</si>
  <si>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</si>
  <si>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</si>
  <si>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</si>
  <si>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</si>
  <si>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</si>
  <si>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</si>
  <si>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</si>
  <si>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</si>
  <si>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</si>
  <si>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</si>
  <si>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</si>
  <si>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</si>
  <si>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</si>
  <si>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</si>
  <si>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</si>
  <si>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</si>
  <si>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</si>
  <si>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</si>
  <si>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</si>
  <si>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</si>
  <si>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</si>
  <si>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</si>
  <si>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</si>
  <si>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</si>
  <si>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</si>
  <si>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</si>
  <si>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</si>
  <si>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</si>
  <si>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</si>
  <si>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</si>
  <si>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</si>
  <si>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</si>
  <si>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</si>
  <si>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</si>
  <si>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</si>
  <si>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</si>
  <si>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</si>
  <si>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</si>
  <si>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</si>
  <si>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</si>
  <si>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</si>
  <si>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</si>
  <si>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</si>
  <si>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</si>
  <si>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</si>
  <si>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</si>
  <si>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</si>
  <si>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</si>
  <si>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</si>
  <si>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</si>
  <si>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</si>
  <si>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</si>
  <si>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</si>
  <si>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</si>
  <si>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</si>
  <si>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</si>
  <si>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</si>
  <si>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</si>
  <si>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</si>
  <si>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</si>
  <si>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</si>
  <si>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</si>
  <si>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</si>
  <si>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</si>
  <si>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</si>
  <si>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</si>
  <si>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</si>
  <si>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</si>
  <si>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</si>
  <si>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</si>
  <si>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</si>
  <si>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</si>
  <si>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</si>
  <si>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</si>
  <si>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</si>
  <si>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</si>
  <si>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</si>
  <si>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</si>
  <si>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</si>
  <si>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</si>
  <si>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</si>
  <si>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</si>
  <si>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</si>
  <si>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</si>
  <si>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</si>
  <si>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</si>
  <si>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</si>
  <si>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</si>
  <si>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</si>
  <si>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</si>
  <si>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</si>
  <si>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</si>
  <si>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</si>
  <si>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</si>
  <si>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</si>
  <si>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</si>
  <si>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</si>
  <si>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</si>
  <si>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</si>
  <si>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</si>
  <si>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</si>
  <si>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</si>
  <si>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</si>
  <si>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</si>
  <si>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</si>
  <si>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</si>
  <si>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</si>
  <si>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</si>
  <si>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</si>
  <si>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</si>
  <si>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</si>
  <si>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</si>
  <si>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</si>
  <si>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</si>
  <si>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</si>
  <si>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</si>
  <si>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</si>
  <si>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</si>
  <si>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</si>
  <si>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</si>
  <si>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</si>
  <si>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</si>
  <si>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</si>
  <si>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</si>
  <si>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</si>
  <si>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</si>
  <si>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</si>
  <si>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</si>
  <si>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</si>
  <si>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</si>
  <si>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</si>
  <si>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</si>
  <si>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</si>
  <si>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</si>
  <si>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</si>
  <si>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</si>
  <si>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</si>
  <si>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</si>
  <si>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</si>
  <si>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</si>
  <si>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</si>
  <si>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</si>
  <si>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</si>
  <si>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</si>
  <si>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</si>
  <si>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</si>
  <si>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</si>
  <si>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</si>
  <si>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</si>
  <si>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</si>
  <si>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</si>
  <si>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</si>
  <si>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</si>
  <si>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</si>
  <si>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</si>
  <si>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</si>
  <si>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</si>
  <si>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</si>
  <si>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</si>
  <si>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</si>
  <si>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</si>
  <si>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</si>
  <si>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</si>
  <si>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</si>
  <si>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</si>
  <si>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</si>
  <si>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</si>
  <si>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</si>
  <si>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</si>
  <si>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</si>
  <si>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</si>
  <si>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</si>
  <si>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</si>
  <si>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</si>
  <si>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</si>
  <si>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</si>
  <si>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</si>
  <si>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</si>
  <si>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</si>
  <si>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</si>
  <si>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</si>
  <si>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</si>
  <si>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</si>
  <si>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</si>
  <si>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</si>
  <si>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</si>
  <si>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</si>
  <si>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</si>
  <si>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</si>
  <si>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</si>
  <si>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</si>
  <si>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</si>
  <si>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</si>
  <si>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</si>
  <si>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</si>
  <si>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</si>
  <si>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</si>
  <si>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</si>
  <si>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</si>
  <si>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</si>
  <si>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</si>
  <si>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</si>
  <si>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</si>
  <si>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</si>
  <si>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</si>
  <si>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</si>
  <si>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</si>
  <si>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</si>
  <si>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</si>
  <si>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</si>
  <si>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</si>
  <si>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</si>
  <si>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</si>
  <si>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</si>
  <si>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</si>
  <si>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</si>
  <si>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</si>
  <si>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</si>
  <si>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</si>
  <si>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</si>
  <si>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</si>
  <si>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</si>
  <si>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</si>
  <si>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</si>
  <si>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</si>
  <si>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</si>
  <si>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</si>
  <si>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</si>
  <si>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</si>
  <si>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</si>
  <si>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</si>
  <si>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</si>
  <si>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</si>
  <si>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</si>
  <si>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</si>
  <si>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</si>
  <si>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</si>
  <si>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</si>
  <si>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</si>
  <si>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</si>
  <si>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</si>
  <si>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</si>
  <si>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</si>
  <si>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</si>
  <si>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</si>
  <si>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</si>
  <si>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</si>
  <si>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</si>
  <si>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</si>
  <si>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</si>
  <si>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</si>
  <si>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</si>
  <si>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</si>
  <si>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</si>
  <si>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</si>
  <si>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</si>
  <si>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</si>
  <si>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</si>
  <si>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</si>
  <si>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</si>
  <si>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</si>
  <si>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</si>
  <si>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</si>
  <si>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</si>
  <si>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</si>
  <si>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</si>
  <si>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</si>
  <si>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</si>
  <si>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</si>
  <si>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</si>
  <si>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</si>
  <si>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</si>
  <si>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</si>
  <si>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</si>
  <si>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</si>
  <si>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</si>
  <si>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</si>
  <si>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</si>
  <si>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</si>
  <si>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</si>
  <si>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</si>
  <si>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</si>
  <si>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</si>
  <si>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</si>
  <si>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</si>
  <si>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</si>
  <si>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</si>
  <si>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</si>
  <si>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</si>
  <si>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</si>
  <si>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</si>
  <si>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</si>
  <si>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</si>
  <si>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</si>
  <si>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</si>
  <si>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</si>
  <si>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</si>
  <si>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</si>
  <si>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</si>
  <si>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</si>
  <si>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</si>
  <si>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</si>
  <si>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</si>
  <si>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</si>
  <si>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</si>
  <si>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</si>
  <si>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</si>
  <si>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</si>
  <si>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</si>
  <si>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</si>
  <si>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</si>
  <si>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</si>
  <si>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</si>
  <si>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</si>
  <si>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</si>
  <si>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</si>
  <si>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</si>
  <si>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</si>
  <si>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</si>
  <si>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</si>
  <si>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</si>
  <si>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</si>
  <si>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</si>
  <si>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</si>
  <si>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</si>
  <si>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</si>
  <si>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</si>
  <si>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</si>
  <si>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</si>
  <si>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</si>
  <si>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</si>
  <si>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</si>
  <si>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</si>
  <si>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</si>
  <si>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</si>
  <si>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</si>
  <si>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</si>
  <si>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</si>
  <si>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</si>
  <si>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</si>
  <si>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</si>
  <si>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</si>
  <si>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</si>
  <si>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</si>
  <si>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</si>
  <si>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</si>
  <si>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</si>
  <si>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</si>
  <si>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</si>
  <si>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</si>
  <si>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</si>
  <si>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</si>
  <si>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</si>
  <si>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</si>
  <si>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</si>
  <si>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</si>
  <si>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</si>
  <si>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</si>
  <si>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</si>
  <si>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</si>
  <si>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</si>
  <si>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</si>
  <si>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</si>
  <si>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</si>
  <si>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</si>
  <si>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</si>
  <si>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</si>
  <si>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</si>
  <si>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</si>
  <si>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</si>
  <si>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</si>
  <si>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</si>
  <si>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</si>
  <si>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</si>
  <si>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</si>
  <si>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</si>
  <si>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</si>
  <si>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</si>
  <si>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</si>
  <si>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</si>
  <si>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</si>
  <si>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</si>
  <si>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</si>
  <si>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</si>
  <si>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</si>
  <si>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</si>
  <si>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</si>
  <si>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</si>
  <si>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</si>
  <si>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</si>
  <si>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</si>
  <si>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</si>
  <si>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</si>
  <si>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</si>
  <si>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</si>
  <si>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</si>
  <si>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</si>
  <si>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</si>
  <si>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</si>
  <si>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</si>
  <si>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</si>
  <si>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</si>
  <si>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</si>
  <si>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</si>
  <si>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</si>
  <si>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</si>
  <si>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</si>
  <si>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</si>
  <si>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</si>
  <si>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</si>
  <si>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</si>
  <si>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</si>
  <si>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</si>
  <si>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</si>
  <si>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</si>
  <si>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</si>
  <si>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</si>
  <si>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</si>
  <si>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</si>
  <si>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</si>
  <si>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</si>
  <si>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</si>
  <si>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</si>
  <si>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</si>
  <si>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</si>
  <si>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</si>
  <si>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</si>
  <si>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</si>
  <si>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</si>
  <si>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</si>
  <si>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</si>
  <si>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</si>
  <si>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</si>
  <si>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</si>
  <si>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</si>
  <si>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</si>
  <si>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</si>
  <si>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</si>
  <si>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</si>
  <si>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</si>
  <si>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</si>
  <si>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</si>
  <si>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</si>
  <si>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</si>
  <si>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</si>
  <si>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</si>
  <si>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</si>
  <si>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</si>
  <si>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</si>
  <si>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</si>
  <si>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</si>
  <si>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</si>
  <si>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</si>
  <si>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</si>
  <si>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</si>
  <si>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</si>
  <si>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</si>
  <si>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</si>
  <si>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</si>
  <si>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</si>
  <si>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</si>
  <si>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</si>
  <si>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</si>
  <si>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</si>
  <si>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</si>
  <si>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</si>
  <si>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</si>
  <si>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</si>
  <si>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</si>
  <si>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</si>
  <si>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</si>
  <si>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</si>
  <si>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</si>
  <si>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</si>
  <si>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</si>
  <si>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</si>
  <si>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</si>
  <si>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</si>
  <si>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</si>
  <si>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</si>
  <si>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</si>
  <si>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</si>
  <si>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</si>
  <si>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</si>
  <si>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</si>
  <si>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</si>
  <si>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</si>
  <si>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</si>
  <si>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</si>
  <si>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</si>
  <si>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</si>
  <si>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</si>
  <si>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</si>
  <si>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</si>
  <si>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</si>
  <si>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</si>
  <si>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</si>
  <si>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</si>
  <si>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</si>
  <si>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</si>
  <si>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</si>
  <si>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</si>
  <si>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</si>
  <si>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</si>
  <si>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</si>
  <si>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</si>
  <si>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</si>
  <si>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</si>
  <si>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</si>
  <si>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</si>
  <si>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</si>
  <si>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</si>
  <si>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</si>
  <si>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</si>
  <si>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</si>
  <si>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</si>
  <si>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</si>
  <si>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</si>
  <si>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</si>
  <si>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</si>
  <si>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</si>
  <si>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</si>
  <si>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</si>
  <si>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</si>
  <si>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</si>
  <si>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</si>
  <si>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</si>
  <si>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</si>
  <si>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</si>
  <si>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</si>
  <si>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</si>
  <si>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</si>
  <si>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</si>
  <si>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</si>
  <si>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</si>
  <si>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</si>
  <si>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</si>
  <si>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</si>
  <si>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</si>
  <si>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</si>
  <si>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</si>
  <si>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</si>
  <si>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</si>
  <si>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</si>
  <si>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</si>
  <si>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</si>
  <si>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</si>
  <si>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</si>
  <si>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</si>
  <si>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</si>
  <si>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</si>
  <si>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</si>
  <si>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</si>
  <si>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</si>
  <si>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</si>
  <si>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</si>
  <si>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</si>
  <si>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</si>
  <si>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</si>
  <si>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</si>
  <si>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</si>
  <si>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</si>
  <si>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</si>
  <si>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</si>
  <si>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</si>
  <si>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</si>
  <si>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</si>
  <si>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</si>
  <si>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</si>
  <si>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</si>
  <si>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</si>
  <si>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</si>
  <si>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</si>
  <si>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</si>
  <si>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</si>
  <si>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</si>
  <si>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</si>
  <si>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</si>
  <si>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</si>
  <si>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</si>
  <si>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</si>
  <si>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</si>
  <si>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</si>
  <si>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</si>
  <si>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</si>
  <si>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</si>
  <si>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</si>
  <si>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</si>
  <si>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</si>
  <si>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</si>
  <si>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</si>
  <si>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</si>
  <si>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</si>
  <si>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</si>
  <si>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</si>
  <si>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</si>
  <si>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</si>
  <si>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</si>
  <si>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</si>
  <si>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</si>
  <si>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</si>
  <si>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</si>
  <si>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</si>
  <si>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</si>
  <si>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</si>
  <si>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</si>
  <si>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</si>
  <si>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</si>
  <si>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</si>
  <si>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</si>
  <si>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</si>
  <si>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</si>
  <si>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</si>
  <si>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</si>
  <si>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</si>
  <si>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</si>
  <si>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</si>
  <si>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</si>
  <si>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</si>
  <si>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</si>
  <si>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</si>
  <si>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</si>
  <si>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</si>
  <si>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</si>
  <si>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</si>
  <si>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</si>
  <si>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</si>
  <si>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</si>
  <si>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</si>
  <si>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</si>
  <si>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</si>
  <si>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</si>
  <si>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</si>
  <si>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</si>
  <si>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</si>
  <si>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</si>
  <si>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</si>
  <si>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</si>
  <si>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</si>
  <si>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</si>
  <si>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</si>
  <si>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</si>
  <si>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</si>
  <si>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</si>
  <si>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</si>
  <si>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</si>
  <si>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</si>
  <si>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</si>
  <si>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</si>
  <si>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</si>
  <si>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</si>
  <si>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</si>
  <si>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</si>
  <si>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</si>
  <si>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</si>
  <si>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</si>
  <si>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</si>
  <si>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</si>
  <si>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</si>
  <si>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</si>
  <si>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</si>
  <si>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</si>
  <si>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</si>
  <si>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</si>
  <si>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</si>
  <si>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</si>
  <si>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</si>
  <si>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</si>
  <si>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</si>
  <si>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</si>
  <si>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</si>
  <si>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</si>
  <si>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</si>
  <si>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</si>
  <si>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</si>
  <si>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</si>
  <si>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</si>
  <si>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</si>
  <si>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</si>
  <si>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</si>
  <si>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</si>
  <si>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</si>
  <si>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</si>
  <si>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</si>
  <si>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</si>
  <si>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</si>
  <si>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</si>
  <si>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</si>
  <si>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</si>
  <si>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</si>
  <si>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</si>
  <si>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</si>
  <si>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</si>
  <si>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</si>
  <si>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</si>
  <si>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</si>
  <si>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</si>
  <si>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</si>
  <si>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</si>
  <si>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</si>
  <si>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</si>
  <si>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</si>
  <si>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</si>
  <si>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</si>
  <si>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</si>
  <si>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</si>
  <si>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</si>
  <si>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</si>
  <si>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</si>
  <si>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</si>
  <si>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</si>
  <si>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</si>
  <si>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</si>
  <si>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</si>
  <si>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</si>
  <si>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</si>
  <si>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</si>
  <si>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</si>
  <si>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</si>
  <si>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</si>
  <si>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</si>
  <si>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</si>
  <si>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</si>
  <si>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</si>
  <si>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</si>
  <si>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</si>
  <si>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</si>
  <si>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</si>
  <si>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</si>
  <si>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</si>
  <si>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</si>
  <si>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</si>
  <si>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</si>
  <si>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</si>
  <si>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</si>
  <si>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</si>
  <si>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</si>
  <si>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</si>
  <si>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</si>
  <si>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</si>
  <si>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</si>
  <si>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</si>
  <si>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</si>
  <si>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</si>
  <si>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</si>
  <si>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</si>
  <si>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</si>
  <si>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</si>
  <si>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</si>
  <si>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</si>
  <si>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</si>
  <si>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</si>
  <si>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</si>
  <si>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</si>
  <si>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</si>
  <si>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</si>
  <si>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</si>
  <si>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</si>
  <si>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</si>
  <si>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</si>
  <si>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</si>
  <si>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</si>
  <si>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</si>
  <si>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</si>
  <si>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</si>
  <si>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</si>
  <si>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</si>
  <si>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</si>
  <si>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</si>
  <si>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</si>
  <si>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</si>
  <si>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</si>
  <si>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</si>
  <si>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</si>
  <si>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</si>
  <si>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</si>
  <si>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</si>
  <si>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</si>
  <si>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</si>
  <si>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</si>
  <si>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</si>
  <si>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</si>
  <si>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</si>
  <si>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</si>
  <si>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</si>
  <si>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</si>
  <si>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</si>
  <si>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</si>
  <si>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</si>
  <si>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</si>
  <si>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</si>
  <si>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</si>
  <si>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</si>
  <si>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</si>
  <si>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</si>
  <si>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</si>
  <si>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</si>
  <si>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</si>
  <si>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</si>
  <si>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</si>
  <si>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</si>
  <si>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</si>
  <si>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</si>
  <si>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</si>
  <si>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</si>
  <si>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</si>
  <si>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</si>
  <si>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</si>
  <si>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</si>
  <si>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</si>
  <si>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</si>
  <si>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</si>
  <si>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</si>
  <si>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</si>
  <si>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</si>
  <si>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</si>
  <si>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</si>
  <si>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</si>
  <si>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</si>
  <si>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</si>
  <si>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</si>
  <si>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</si>
  <si>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</si>
  <si>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</si>
  <si>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</si>
  <si>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</si>
  <si>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</si>
  <si>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</si>
  <si>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</si>
  <si>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</si>
  <si>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</si>
  <si>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</si>
  <si>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</si>
  <si>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</si>
  <si>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</si>
  <si>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</si>
  <si>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</si>
  <si>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</si>
  <si>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</si>
  <si>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</si>
  <si>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</si>
  <si>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</si>
  <si>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</si>
  <si>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</si>
  <si>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</si>
  <si>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</si>
  <si>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</si>
  <si>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</si>
  <si>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</si>
  <si>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</si>
  <si>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</si>
  <si>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</si>
  <si>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</si>
  <si>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</si>
  <si>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</si>
  <si>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</si>
  <si>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</si>
  <si>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</si>
  <si>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</si>
  <si>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</si>
  <si>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</si>
  <si>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</si>
  <si>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</si>
  <si>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</si>
  <si>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</si>
  <si>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</si>
  <si>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</si>
  <si>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</si>
  <si>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</si>
  <si>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</si>
  <si>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</si>
  <si>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</si>
  <si>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</si>
  <si>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</si>
  <si>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</si>
  <si>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</si>
  <si>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</si>
  <si>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</si>
  <si>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</si>
  <si>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</si>
  <si>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</si>
  <si>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</si>
  <si>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</si>
  <si>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</si>
  <si>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</si>
  <si>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</si>
  <si>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</si>
  <si>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</si>
  <si>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</si>
  <si>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</si>
  <si>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</si>
  <si>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</si>
  <si>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</si>
  <si>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</si>
  <si>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</si>
  <si>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</si>
  <si>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</si>
  <si>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</si>
  <si>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</si>
  <si>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</si>
  <si>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</si>
  <si>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</si>
  <si>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</si>
  <si>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</si>
  <si>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</si>
  <si>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</si>
  <si>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</si>
  <si>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</si>
  <si>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</si>
  <si>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</si>
  <si>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</si>
  <si>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</si>
  <si>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</si>
  <si>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</si>
  <si>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</si>
  <si>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</si>
  <si>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</si>
  <si>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</si>
  <si>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</si>
  <si>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</si>
  <si>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</si>
  <si>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</si>
  <si>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</si>
  <si>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</si>
  <si>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</si>
  <si>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</si>
  <si>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</si>
  <si>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</si>
  <si>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</si>
  <si>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</si>
  <si>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</si>
  <si>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</si>
  <si>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</si>
  <si>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</si>
  <si>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</si>
  <si>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</si>
  <si>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</si>
  <si>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</si>
  <si>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</si>
  <si>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</si>
  <si>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</si>
  <si>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</si>
  <si>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</si>
  <si>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</si>
  <si>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</si>
  <si>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</si>
  <si>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</si>
  <si>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</si>
  <si>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</si>
  <si>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</si>
  <si>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</si>
  <si>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</si>
  <si>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</si>
  <si>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</si>
  <si>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</si>
  <si>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</si>
  <si>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</si>
  <si>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</si>
  <si>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</si>
  <si>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</si>
  <si>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</si>
  <si>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</si>
  <si>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</si>
  <si>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</si>
  <si>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</si>
  <si>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</si>
  <si>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</si>
  <si>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</si>
  <si>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</si>
  <si>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</si>
  <si>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</si>
  <si>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</si>
  <si>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</si>
  <si>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</si>
  <si>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</si>
  <si>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</si>
  <si>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</si>
  <si>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</si>
  <si>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</si>
  <si>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</si>
  <si>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</si>
  <si>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</si>
  <si>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</si>
  <si>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</si>
  <si>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</si>
  <si>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</si>
  <si>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</si>
  <si>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</si>
  <si>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</si>
  <si>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</si>
  <si>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</si>
  <si>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</si>
  <si>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</si>
  <si>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</si>
  <si>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</si>
  <si>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</si>
  <si>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</si>
  <si>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</si>
  <si>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</si>
  <si>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</si>
  <si>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</si>
  <si>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</si>
  <si>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</si>
  <si>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</si>
  <si>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</si>
  <si>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</si>
  <si>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</si>
  <si>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</si>
  <si>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</si>
  <si>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</si>
  <si>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</si>
  <si>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</si>
  <si>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</si>
  <si>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</si>
  <si>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</si>
  <si>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</si>
  <si>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</si>
  <si>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</si>
  <si>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</si>
  <si>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</si>
  <si>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</si>
  <si>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</si>
  <si>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</si>
  <si>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</si>
  <si>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</si>
  <si>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</si>
  <si>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</si>
  <si>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</si>
  <si>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</si>
  <si>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</si>
  <si>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</si>
  <si>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</si>
  <si>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</si>
  <si>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</si>
  <si>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</si>
  <si>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</si>
  <si>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</si>
  <si>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</si>
  <si>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</si>
  <si>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</si>
  <si>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</si>
  <si>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</si>
  <si>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</si>
  <si>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</si>
  <si>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</si>
  <si>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</si>
  <si>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</si>
  <si>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</si>
  <si>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</si>
  <si>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</si>
  <si>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</si>
  <si>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</si>
  <si>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</si>
  <si>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</si>
  <si>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</si>
  <si>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</si>
  <si>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</si>
  <si>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</si>
  <si>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</si>
  <si>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</si>
  <si>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</si>
  <si>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</si>
  <si>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</si>
  <si>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</si>
  <si>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</si>
  <si>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</si>
  <si>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</si>
  <si>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</si>
  <si>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</si>
  <si>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</si>
  <si>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</si>
  <si>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</si>
  <si>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</si>
  <si>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</si>
  <si>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</si>
  <si>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</si>
  <si>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</si>
  <si>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</si>
  <si>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</si>
  <si>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</si>
  <si>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</si>
  <si>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</si>
  <si>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</si>
  <si>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</si>
  <si>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</si>
  <si>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</si>
  <si>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</si>
  <si>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</si>
  <si>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</si>
  <si>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</si>
  <si>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</si>
  <si>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</si>
  <si>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</si>
  <si>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</si>
  <si>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</si>
  <si>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</si>
  <si>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</si>
  <si>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</si>
  <si>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</si>
  <si>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</si>
  <si>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</si>
  <si>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</si>
  <si>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</si>
  <si>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</si>
  <si>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</si>
  <si>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</si>
  <si>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</si>
  <si>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</si>
  <si>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</si>
  <si>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</si>
  <si>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</si>
  <si>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</si>
  <si>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</si>
  <si>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</si>
  <si>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</si>
  <si>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</si>
  <si>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</si>
  <si>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</si>
  <si>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</si>
  <si>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</si>
  <si>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</si>
  <si>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</si>
  <si>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</si>
  <si>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</si>
  <si>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</si>
  <si>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</si>
  <si>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</si>
  <si>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</si>
  <si>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</si>
  <si>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</si>
  <si>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</si>
  <si>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</si>
  <si>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</si>
  <si>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</si>
  <si>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</si>
  <si>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</si>
  <si>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</si>
  <si>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</si>
  <si>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</si>
  <si>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</si>
  <si>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</si>
  <si>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</si>
  <si>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</si>
  <si>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</si>
  <si>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</si>
  <si>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</si>
  <si>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</si>
  <si>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</si>
  <si>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</si>
  <si>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</si>
  <si>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</si>
  <si>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</si>
  <si>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</si>
  <si>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</si>
  <si>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</si>
  <si>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</si>
  <si>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</si>
  <si>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</si>
  <si>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</si>
  <si>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</si>
  <si>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</si>
  <si>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</si>
  <si>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</si>
  <si>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</si>
  <si>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</si>
  <si>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</si>
  <si>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</si>
  <si>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</si>
  <si>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</si>
  <si>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</si>
  <si>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</si>
  <si>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</si>
  <si>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</si>
  <si>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</si>
  <si>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</si>
  <si>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</si>
  <si>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</si>
  <si>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</si>
  <si>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</si>
  <si>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</si>
  <si>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</si>
  <si>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</si>
  <si>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</si>
  <si>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</si>
  <si>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</si>
  <si>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</si>
  <si>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</si>
  <si>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</si>
  <si>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</si>
  <si>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</si>
  <si>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</si>
  <si>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</si>
  <si>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</si>
  <si>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</si>
  <si>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</si>
  <si>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</si>
  <si>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</si>
  <si>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</si>
  <si>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</si>
  <si>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</si>
  <si>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</si>
  <si>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</si>
  <si>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</si>
  <si>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</si>
  <si>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</si>
  <si>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</si>
  <si>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</si>
  <si>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</si>
  <si>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</si>
  <si>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</si>
  <si>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</si>
  <si>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</si>
  <si>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</si>
  <si>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</si>
  <si>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</si>
  <si>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</si>
  <si>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</si>
  <si>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</si>
  <si>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</si>
  <si>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</si>
  <si>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</si>
  <si>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</si>
  <si>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</si>
  <si>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</si>
  <si>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</si>
  <si>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</si>
  <si>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</si>
  <si>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</si>
  <si>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</si>
  <si>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</si>
  <si>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</si>
  <si>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</si>
  <si>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</si>
  <si>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</si>
  <si>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</si>
  <si>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</si>
  <si>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</si>
  <si>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</si>
  <si>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</si>
  <si>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</si>
  <si>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</si>
  <si>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</si>
  <si>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</si>
  <si>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</si>
  <si>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</si>
  <si>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</si>
  <si>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</si>
  <si>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</si>
  <si>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</si>
  <si>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</si>
  <si>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</si>
  <si>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</si>
  <si>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</si>
  <si>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</si>
  <si>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</si>
  <si>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</si>
  <si>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</si>
  <si>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</si>
  <si>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</si>
  <si>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</si>
  <si>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</si>
  <si>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</si>
  <si>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</si>
  <si>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</si>
  <si>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</si>
  <si>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</si>
  <si>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</si>
  <si>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</si>
  <si>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</si>
  <si>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</si>
  <si>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</si>
  <si>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</si>
  <si>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</si>
  <si>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</si>
  <si>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</si>
  <si>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</si>
  <si>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</si>
  <si>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</si>
  <si>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</si>
  <si>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</si>
  <si>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</si>
  <si>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</si>
  <si>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</si>
  <si>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</si>
  <si>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</si>
  <si>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</si>
  <si>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</si>
  <si>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</si>
  <si>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</si>
  <si>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</si>
  <si>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</si>
  <si>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</si>
  <si>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</si>
  <si>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</si>
  <si>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</si>
  <si>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</si>
  <si>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</si>
  <si>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</si>
  <si>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</si>
  <si>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</si>
  <si>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</si>
  <si>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</si>
  <si>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</si>
  <si>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</si>
  <si>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</si>
  <si>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</si>
  <si>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</si>
  <si>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</si>
  <si>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</si>
  <si>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</si>
  <si>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</si>
  <si>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</si>
  <si>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</si>
  <si>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</si>
  <si>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</si>
  <si>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</si>
  <si>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</si>
  <si>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</si>
  <si>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</si>
  <si>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</si>
  <si>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</si>
  <si>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</si>
  <si>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</si>
  <si>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</si>
  <si>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</si>
  <si>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</si>
  <si>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</si>
  <si>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</si>
  <si>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</si>
  <si>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</si>
  <si>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</si>
  <si>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</si>
  <si>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</si>
  <si>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</si>
  <si>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</si>
  <si>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</si>
  <si>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</si>
  <si>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</si>
  <si>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</si>
  <si>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</si>
  <si>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</si>
  <si>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</si>
  <si>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</si>
  <si>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</si>
  <si>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</si>
  <si>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</si>
  <si>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</si>
  <si>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</si>
  <si>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</si>
  <si>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</si>
  <si>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</si>
  <si>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</si>
  <si>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</si>
  <si>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</si>
  <si>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</si>
  <si>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</si>
  <si>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</si>
  <si>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</si>
  <si>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</si>
  <si>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</si>
  <si>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</si>
  <si>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</si>
  <si>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</si>
  <si>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</si>
  <si>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</si>
  <si>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</si>
  <si>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</si>
  <si>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</si>
  <si>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</si>
  <si>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</si>
  <si>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</si>
  <si>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</si>
  <si>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</si>
  <si>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</si>
  <si>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</si>
  <si>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</si>
  <si>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</si>
  <si>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</si>
  <si>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</si>
  <si>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</si>
  <si>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</si>
  <si>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</si>
  <si>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</si>
  <si>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</si>
  <si>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</si>
  <si>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</si>
  <si>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</si>
  <si>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</si>
  <si>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</si>
  <si>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</si>
  <si>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</si>
  <si>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</si>
  <si>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</si>
  <si>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</si>
  <si>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</si>
  <si>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</si>
  <si>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</si>
  <si>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</si>
  <si>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</si>
  <si>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</si>
  <si>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</si>
  <si>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</si>
  <si>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</si>
  <si>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</si>
  <si>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</si>
  <si>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</si>
  <si>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</si>
  <si>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</si>
  <si>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</si>
  <si>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</si>
  <si>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</si>
  <si>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</si>
  <si>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</si>
  <si>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</si>
  <si>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</si>
  <si>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</si>
  <si>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</si>
  <si>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</si>
  <si>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</si>
  <si>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</si>
  <si>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</si>
  <si>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</si>
  <si>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</si>
  <si>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</si>
  <si>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</si>
  <si>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</si>
  <si>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</si>
  <si>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</si>
  <si>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</si>
  <si>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</si>
  <si>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</si>
  <si>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</si>
  <si>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</si>
  <si>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</si>
  <si>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</si>
  <si>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</si>
  <si>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</si>
  <si>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</si>
  <si>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</si>
  <si>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</si>
  <si>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</si>
  <si>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</si>
  <si>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</si>
  <si>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</si>
  <si>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</si>
  <si>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</si>
  <si>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</si>
  <si>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</si>
  <si>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</si>
  <si>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</si>
  <si>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</si>
  <si>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</si>
  <si>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</si>
  <si>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</si>
  <si>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</si>
  <si>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</si>
  <si>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</si>
  <si>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</si>
  <si>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</si>
  <si>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</si>
  <si>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</si>
  <si>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</si>
  <si>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</si>
  <si>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</si>
  <si>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</si>
  <si>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</si>
  <si>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</si>
  <si>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</si>
  <si>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</si>
  <si>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</si>
  <si>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</si>
  <si>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</si>
  <si>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</si>
  <si>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</si>
  <si>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</si>
  <si>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</si>
  <si>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</si>
  <si>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</si>
  <si>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</si>
  <si>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</si>
  <si>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</si>
  <si>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</si>
  <si>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</si>
  <si>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</si>
  <si>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</si>
  <si>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</si>
  <si>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</si>
  <si>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</si>
  <si>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</si>
  <si>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</si>
  <si>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</si>
  <si>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</si>
  <si>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</si>
  <si>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</si>
  <si>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</si>
  <si>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</si>
  <si>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</si>
  <si>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</si>
  <si>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</si>
  <si>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</si>
  <si>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</si>
  <si>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</si>
  <si>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</si>
  <si>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</si>
  <si>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</si>
  <si>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</si>
  <si>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</si>
  <si>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</si>
  <si>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</si>
  <si>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</si>
  <si>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</si>
  <si>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</si>
  <si>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</si>
  <si>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</si>
  <si>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</si>
  <si>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</si>
  <si>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</si>
  <si>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</si>
  <si>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</si>
  <si>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</si>
  <si>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</si>
  <si>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</si>
  <si>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</si>
  <si>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</si>
  <si>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</si>
  <si>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</si>
  <si>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</si>
  <si>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</si>
  <si>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</si>
  <si>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</si>
  <si>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</si>
  <si>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</si>
  <si>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</si>
  <si>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</si>
  <si>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</si>
  <si>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</si>
  <si>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</si>
  <si>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</si>
  <si>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</si>
  <si>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</si>
  <si>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</si>
  <si>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</si>
  <si>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</si>
  <si>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</si>
  <si>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</si>
  <si>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</si>
  <si>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</si>
  <si>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</si>
  <si>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</si>
  <si>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</si>
  <si>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</si>
  <si>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</si>
  <si>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</si>
  <si>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</si>
  <si>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</si>
  <si>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</si>
  <si>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</si>
  <si>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</si>
  <si>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</si>
  <si>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</si>
  <si>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</si>
  <si>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</si>
  <si>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</si>
  <si>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</si>
  <si>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</si>
  <si>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</si>
  <si>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</si>
  <si>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</si>
  <si>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</si>
  <si>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</si>
  <si>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</si>
  <si>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</si>
  <si>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</si>
  <si>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</si>
  <si>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</si>
  <si>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</si>
  <si>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</si>
  <si>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</si>
  <si>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</si>
  <si>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</si>
  <si>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</si>
  <si>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</si>
  <si>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</si>
  <si>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</si>
  <si>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</si>
  <si>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</si>
  <si>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</si>
  <si>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</si>
  <si>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</si>
  <si>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</si>
  <si>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</si>
  <si>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</si>
  <si>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</si>
  <si>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</si>
  <si>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</si>
  <si>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</si>
  <si>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</si>
  <si>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</si>
  <si>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</si>
  <si>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</si>
  <si>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</si>
  <si>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</si>
  <si>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</si>
  <si>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</si>
  <si>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</si>
  <si>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</si>
  <si>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</si>
  <si>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</si>
  <si>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</si>
  <si>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</si>
  <si>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</si>
  <si>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</si>
  <si>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</si>
  <si>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</si>
  <si>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</si>
  <si>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</si>
  <si>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</si>
  <si>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</si>
  <si>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</si>
  <si>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</si>
  <si>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</si>
  <si>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</si>
  <si>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</si>
  <si>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</si>
  <si>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</si>
  <si>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</si>
  <si>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</si>
  <si>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</si>
  <si>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</si>
  <si>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</si>
  <si>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</si>
  <si>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</si>
  <si>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</si>
  <si>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</si>
  <si>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</si>
  <si>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</si>
  <si>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</si>
  <si>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</si>
  <si>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</si>
  <si>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</si>
  <si>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</si>
  <si>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</si>
  <si>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</si>
  <si>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</si>
  <si>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</si>
  <si>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</si>
  <si>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</si>
  <si>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</si>
  <si>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</si>
  <si>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</si>
  <si>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</si>
  <si>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</si>
  <si>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</si>
  <si>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</si>
  <si>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</si>
  <si>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</si>
  <si>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</si>
  <si>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</si>
  <si>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</si>
  <si>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</si>
  <si>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</si>
  <si>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</si>
  <si>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</si>
  <si>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</si>
  <si>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</si>
  <si>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</si>
  <si>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</si>
  <si>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</si>
  <si>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</si>
  <si>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</si>
  <si>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</si>
  <si>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</si>
  <si>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</si>
  <si>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</si>
  <si>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</si>
  <si>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</si>
  <si>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</si>
  <si>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</si>
  <si>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</si>
  <si>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</si>
  <si>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</si>
  <si>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</si>
  <si>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</si>
  <si>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</si>
  <si>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</si>
  <si>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</si>
  <si>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</si>
  <si>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</si>
  <si>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</si>
  <si>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</si>
  <si>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</si>
  <si>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</si>
  <si>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</si>
  <si>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</si>
  <si>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</si>
  <si>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</si>
  <si>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</si>
  <si>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</si>
  <si>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</si>
  <si>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</si>
  <si>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</si>
  <si>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</si>
  <si>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</si>
  <si>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</si>
  <si>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</si>
  <si>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</si>
  <si>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</si>
  <si>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</si>
  <si>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</si>
  <si>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</si>
  <si>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</si>
  <si>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</si>
  <si>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</si>
  <si>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</si>
  <si>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</si>
  <si>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</si>
  <si>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</si>
  <si>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</si>
  <si>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</si>
  <si>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</si>
  <si>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</si>
  <si>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</si>
  <si>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</si>
  <si>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</si>
  <si>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</si>
  <si>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</si>
  <si>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</si>
  <si>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</si>
  <si>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</si>
  <si>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</si>
  <si>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</si>
  <si>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</si>
  <si>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</si>
  <si>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</si>
  <si>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</si>
  <si>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</si>
  <si>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</si>
  <si>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</si>
  <si>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</si>
  <si>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</si>
  <si>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</si>
  <si>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</si>
  <si>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</si>
  <si>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</si>
  <si>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</si>
  <si>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</si>
  <si>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</si>
  <si>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</si>
  <si>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</si>
  <si>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</si>
  <si>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</si>
  <si>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</si>
  <si>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</si>
  <si>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</si>
  <si>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</si>
  <si>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</si>
  <si>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</si>
  <si>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</si>
  <si>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</si>
  <si>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</si>
  <si>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</si>
  <si>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</si>
  <si>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</si>
  <si>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</si>
  <si>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</si>
  <si>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</si>
  <si>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</si>
  <si>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</si>
  <si>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</si>
  <si>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</si>
  <si>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</si>
  <si>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</si>
  <si>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</si>
  <si>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</si>
  <si>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</si>
  <si>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</si>
  <si>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</si>
  <si>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</si>
  <si>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</si>
  <si>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</si>
  <si>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</si>
  <si>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</si>
  <si>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</si>
  <si>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</si>
  <si>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</si>
  <si>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</si>
  <si>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</si>
  <si>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</si>
  <si>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</si>
  <si>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</si>
  <si>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</si>
  <si>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</si>
  <si>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</si>
  <si>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</si>
  <si>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</si>
  <si>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</si>
  <si>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</si>
  <si>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</si>
  <si>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</si>
  <si>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</si>
  <si>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</si>
  <si>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</si>
  <si>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</si>
  <si>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</si>
  <si>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</si>
  <si>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</si>
  <si>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</si>
  <si>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</si>
  <si>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</si>
  <si>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</si>
  <si>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</si>
  <si>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</si>
  <si>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</si>
  <si>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</si>
  <si>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</si>
  <si>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</si>
  <si>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</si>
  <si>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</si>
  <si>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</si>
  <si>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</si>
  <si>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</si>
  <si>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</si>
  <si>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</si>
  <si>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</si>
  <si>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</si>
  <si>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</si>
  <si>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</si>
  <si>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</si>
  <si>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</si>
  <si>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</si>
  <si>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</si>
  <si>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</si>
  <si>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</si>
  <si>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</si>
  <si>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</si>
  <si>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</si>
  <si>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</si>
  <si>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</si>
  <si>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</si>
  <si>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</si>
  <si>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</si>
  <si>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</si>
  <si>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</si>
  <si>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</si>
  <si>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</si>
  <si>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</si>
  <si>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</si>
  <si>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</si>
  <si>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</si>
  <si>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</si>
  <si>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</si>
  <si>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</si>
  <si>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</si>
  <si>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</si>
  <si>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</si>
  <si>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</si>
  <si>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</si>
  <si>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</si>
  <si>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</si>
  <si>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</si>
  <si>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</si>
  <si>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</si>
  <si>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</si>
  <si>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</si>
  <si>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</si>
  <si>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</si>
  <si>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</si>
  <si>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</si>
  <si>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</si>
  <si>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</si>
  <si>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</si>
  <si>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</si>
  <si>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</si>
  <si>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</si>
  <si>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</si>
  <si>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</si>
  <si>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</si>
  <si>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</si>
  <si>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</si>
  <si>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</si>
  <si>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</si>
  <si>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</si>
  <si>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</si>
  <si>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</si>
  <si>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</si>
  <si>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</si>
  <si>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</si>
  <si>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</si>
  <si>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</si>
  <si>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</si>
  <si>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</si>
  <si>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</si>
  <si>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</si>
  <si>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</si>
  <si>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</si>
  <si>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</si>
  <si>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</si>
  <si>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</si>
  <si>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</si>
  <si>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</si>
  <si>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</si>
  <si>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</si>
  <si>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</si>
  <si>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</si>
  <si>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</si>
  <si>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</si>
  <si>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</si>
  <si>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</si>
  <si>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</si>
  <si>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</si>
  <si>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</si>
  <si>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</si>
  <si>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</si>
  <si>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</si>
  <si>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</si>
  <si>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</si>
  <si>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</si>
  <si>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</si>
  <si>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</si>
  <si>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</si>
  <si>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</si>
  <si>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</si>
  <si>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</si>
  <si>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</si>
  <si>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</si>
  <si>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</si>
  <si>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</si>
  <si>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</si>
  <si>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</si>
  <si>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</si>
  <si>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</si>
  <si>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</si>
  <si>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</si>
  <si>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</si>
  <si>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</si>
  <si>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</si>
  <si>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</si>
  <si>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</si>
  <si>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</si>
  <si>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</si>
  <si>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</si>
  <si>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</si>
  <si>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</si>
  <si>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</si>
  <si>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</si>
  <si>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</si>
  <si>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</si>
  <si>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</si>
  <si>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</si>
  <si>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</si>
  <si>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</si>
  <si>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</si>
  <si>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</si>
  <si>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</si>
  <si>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</si>
  <si>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</si>
  <si>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</si>
  <si>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</si>
  <si>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</si>
  <si>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</si>
  <si>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</si>
  <si>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</si>
  <si>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</si>
  <si>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</si>
  <si>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</si>
  <si>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</si>
  <si>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</si>
  <si>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</si>
  <si>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</si>
  <si>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</si>
  <si>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</si>
  <si>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</si>
  <si>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</si>
  <si>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</si>
  <si>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</si>
  <si>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</si>
  <si>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</si>
  <si>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</si>
  <si>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</si>
  <si>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</si>
  <si>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</si>
  <si>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</si>
  <si>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</si>
  <si>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</si>
  <si>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</si>
  <si>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</si>
  <si>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</si>
  <si>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</si>
  <si>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</si>
  <si>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</si>
  <si>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</si>
  <si>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</si>
  <si>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</si>
  <si>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</si>
  <si>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</si>
  <si>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</si>
  <si>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</si>
  <si>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</si>
  <si>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</si>
  <si>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</si>
  <si>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</si>
  <si>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</si>
  <si>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</si>
  <si>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</si>
  <si>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</si>
  <si>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</si>
  <si>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</si>
  <si>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</si>
  <si>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</si>
  <si>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</si>
  <si>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</si>
  <si>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</si>
  <si>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</si>
  <si>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</si>
  <si>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</si>
  <si>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</si>
  <si>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</si>
  <si>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</si>
  <si>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</si>
  <si>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</si>
  <si>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</si>
  <si>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</si>
  <si>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</si>
  <si>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</si>
  <si>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</si>
  <si>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</si>
  <si>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</si>
  <si>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</si>
  <si>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</si>
  <si>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</si>
  <si>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</si>
  <si>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</si>
  <si>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</si>
  <si>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</si>
  <si>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</si>
  <si>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</si>
  <si>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</si>
  <si>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</si>
  <si>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</si>
  <si>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</si>
  <si>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</si>
  <si>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</si>
  <si>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</si>
  <si>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</si>
  <si>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</si>
  <si>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</si>
  <si>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</si>
  <si>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</si>
  <si>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</si>
  <si>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</si>
  <si>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</si>
  <si>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</si>
  <si>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</si>
  <si>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</si>
  <si>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</si>
  <si>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</si>
  <si>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</si>
  <si>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</si>
  <si>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</si>
  <si>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</si>
  <si>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</si>
  <si>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</si>
  <si>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</si>
  <si>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</si>
  <si>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</si>
  <si>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</si>
  <si>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</si>
  <si>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</si>
  <si>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</si>
  <si>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</si>
  <si>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</si>
  <si>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</si>
  <si>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</si>
  <si>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</si>
  <si>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</si>
  <si>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</si>
  <si>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</si>
  <si>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</si>
  <si>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</si>
  <si>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</si>
  <si>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</si>
  <si>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</si>
  <si>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</si>
  <si>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</si>
  <si>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</si>
  <si>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</si>
  <si>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</si>
  <si>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</si>
  <si>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</si>
  <si>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</si>
  <si>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</si>
  <si>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</si>
  <si>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</si>
  <si>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</si>
  <si>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</si>
  <si>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</si>
  <si>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</si>
  <si>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</si>
  <si>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</si>
  <si>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</si>
  <si>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</si>
  <si>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</si>
  <si>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</si>
  <si>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</si>
  <si>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</si>
  <si>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</si>
  <si>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</si>
  <si>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</si>
  <si>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</si>
  <si>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</si>
  <si>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</si>
  <si>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</si>
  <si>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</si>
  <si>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</si>
  <si>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</si>
  <si>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</si>
  <si>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</si>
  <si>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</si>
  <si>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</si>
  <si>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</si>
  <si>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</si>
  <si>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</si>
  <si>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</si>
  <si>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</si>
  <si>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</si>
  <si>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</si>
  <si>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</si>
  <si>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</si>
  <si>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</si>
  <si>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</si>
  <si>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</si>
  <si>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</si>
  <si>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</si>
  <si>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</si>
  <si>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</si>
  <si>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</si>
  <si>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</si>
  <si>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</si>
  <si>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</si>
  <si>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</si>
  <si>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</si>
  <si>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</si>
  <si>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</si>
  <si>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</si>
  <si>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</si>
  <si>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</si>
  <si>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</si>
  <si>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</si>
  <si>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</si>
  <si>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</si>
  <si>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</si>
  <si>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</si>
  <si>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</si>
  <si>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</si>
  <si>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</si>
  <si>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</si>
  <si>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</si>
  <si>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</si>
  <si>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</si>
  <si>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</si>
  <si>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</si>
  <si>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</si>
  <si>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</si>
  <si>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</si>
  <si>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</si>
  <si>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</si>
  <si>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</si>
  <si>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</si>
  <si>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</si>
  <si>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</si>
  <si>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</si>
  <si>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</si>
  <si>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</si>
  <si>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</si>
  <si>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</si>
  <si>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</si>
  <si>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</si>
  <si>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</si>
  <si>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</si>
  <si>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</si>
  <si>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</si>
  <si>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</si>
  <si>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</si>
  <si>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</si>
  <si>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</si>
  <si>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</si>
  <si>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</si>
  <si>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</si>
  <si>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</si>
  <si>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</si>
  <si>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</si>
  <si>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</si>
  <si>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</si>
  <si>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</si>
  <si>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</si>
  <si>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</si>
  <si>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</si>
  <si>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</si>
  <si>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</si>
  <si>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</si>
  <si>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</si>
  <si>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</si>
  <si>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</si>
  <si>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</si>
  <si>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</si>
  <si>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</si>
  <si>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</si>
  <si>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</si>
  <si>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</si>
  <si>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</si>
  <si>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</si>
  <si>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</si>
  <si>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</si>
  <si>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</si>
  <si>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</si>
  <si>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</si>
  <si>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</si>
  <si>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</si>
  <si>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</si>
  <si>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</si>
  <si>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</si>
  <si>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</si>
  <si>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</si>
  <si>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</si>
  <si>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</si>
  <si>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</si>
  <si>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</si>
  <si>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</si>
  <si>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</si>
  <si>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</si>
  <si>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</si>
  <si>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</si>
  <si>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</si>
  <si>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</si>
  <si>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</si>
  <si>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</si>
  <si>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</si>
  <si>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</si>
  <si>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</si>
  <si>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</si>
  <si>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</si>
  <si>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</si>
  <si>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</si>
  <si>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</si>
  <si>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</si>
  <si>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</si>
  <si>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</si>
  <si>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</si>
  <si>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</si>
  <si>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</si>
  <si>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</si>
  <si>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</si>
  <si>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</si>
  <si>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</si>
  <si>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</si>
  <si>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</si>
  <si>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</si>
  <si>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</si>
  <si>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</si>
  <si>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</si>
  <si>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</si>
  <si>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</si>
  <si>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</si>
  <si>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</si>
  <si>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</si>
  <si>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</si>
  <si>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</si>
  <si>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</si>
  <si>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</si>
  <si>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</si>
  <si>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</si>
  <si>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</si>
  <si>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</si>
  <si>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</si>
  <si>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</si>
  <si>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</si>
  <si>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</si>
  <si>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</si>
  <si>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</si>
  <si>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</si>
  <si>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</si>
  <si>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</si>
  <si>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</si>
  <si>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</si>
  <si>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</si>
  <si>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</si>
  <si>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</si>
  <si>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</si>
  <si>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</si>
  <si>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</si>
  <si>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</si>
  <si>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</si>
  <si>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</si>
  <si>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</si>
  <si>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</si>
  <si>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</si>
  <si>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</si>
  <si>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</si>
  <si>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</si>
  <si>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</si>
  <si>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</si>
  <si>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</si>
  <si>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</si>
  <si>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</si>
  <si>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</si>
  <si>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</si>
  <si>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</si>
  <si>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</si>
  <si>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</si>
  <si>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</si>
  <si>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</si>
  <si>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</si>
  <si>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</si>
  <si>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</si>
  <si>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</si>
  <si>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</si>
  <si>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</si>
  <si>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</si>
  <si>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</si>
  <si>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</si>
  <si>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</si>
  <si>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</si>
  <si>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</si>
  <si>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</si>
  <si>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</si>
  <si>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</si>
  <si>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</si>
  <si>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</si>
  <si>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</si>
  <si>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</si>
  <si>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</si>
  <si>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</si>
  <si>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</si>
  <si>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</si>
  <si>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</si>
  <si>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</si>
  <si>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</si>
  <si>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</si>
  <si>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</si>
  <si>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</si>
  <si>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</si>
  <si>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</si>
  <si>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</si>
  <si>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</si>
  <si>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</si>
  <si>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</si>
  <si>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</si>
  <si>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</si>
  <si>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</si>
  <si>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</si>
  <si>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</si>
  <si>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</si>
  <si>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</si>
  <si>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</si>
  <si>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</si>
  <si>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</si>
  <si>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</si>
  <si>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</si>
  <si>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</si>
  <si>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</si>
  <si>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</si>
  <si>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</si>
  <si>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</si>
  <si>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</si>
  <si>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</si>
  <si>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</si>
  <si>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</si>
  <si>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</si>
  <si>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</si>
  <si>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</si>
  <si>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</si>
  <si>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</si>
  <si>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</si>
  <si>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</si>
  <si>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</si>
  <si>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</si>
  <si>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</si>
  <si>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</si>
  <si>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</si>
  <si>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</si>
  <si>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</si>
  <si>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</si>
  <si>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</si>
  <si>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</si>
  <si>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</si>
  <si>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</si>
  <si>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</si>
  <si>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</si>
  <si>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</si>
  <si>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</si>
  <si>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</si>
  <si>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</si>
  <si>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</si>
  <si>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</si>
  <si>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</si>
  <si>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</si>
  <si>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</si>
  <si>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</si>
  <si>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</si>
  <si>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</si>
  <si>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</si>
  <si>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</si>
  <si>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</si>
  <si>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</si>
  <si>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</si>
  <si>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</si>
  <si>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</si>
  <si>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</si>
  <si>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</si>
  <si>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</si>
  <si>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</si>
  <si>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</si>
  <si>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</si>
  <si>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</si>
  <si>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</si>
  <si>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</si>
  <si>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</si>
  <si>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</si>
  <si>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</si>
  <si>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</si>
  <si>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</si>
  <si>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</si>
  <si>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</si>
  <si>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</si>
  <si>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</si>
  <si>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</si>
  <si>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</si>
  <si>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</si>
  <si>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</si>
  <si>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</si>
  <si>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</si>
  <si>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</si>
  <si>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</si>
  <si>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</si>
  <si>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</si>
  <si>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</si>
  <si>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</si>
  <si>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</si>
  <si>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</si>
  <si>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</si>
  <si>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</si>
  <si>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</si>
  <si>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</si>
  <si>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</si>
  <si>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</si>
  <si>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</si>
  <si>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</si>
  <si>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</si>
  <si>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</si>
  <si>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</si>
  <si>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</si>
  <si>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</si>
  <si>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</si>
  <si>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</si>
  <si>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</si>
  <si>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</si>
  <si>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</si>
  <si>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</si>
  <si>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</si>
  <si>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</si>
  <si>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</si>
  <si>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</si>
  <si>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</si>
  <si>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</si>
  <si>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</si>
  <si>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</si>
  <si>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</si>
  <si>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</si>
  <si>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</si>
  <si>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</si>
  <si>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</si>
  <si>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</si>
  <si>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</si>
  <si>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</si>
  <si>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</si>
  <si>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</si>
  <si>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</si>
  <si>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</si>
  <si>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</si>
  <si>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</si>
  <si>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</si>
  <si>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</si>
  <si>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</si>
  <si>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</si>
  <si>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</si>
  <si>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</si>
  <si>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</si>
  <si>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</si>
  <si>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</si>
  <si>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</si>
  <si>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</si>
  <si>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</si>
  <si>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</si>
  <si>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</si>
  <si>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</si>
  <si>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</si>
  <si>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</si>
  <si>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</si>
  <si>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</si>
  <si>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</si>
  <si>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</si>
  <si>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</si>
  <si>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</si>
  <si>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</si>
  <si>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</si>
  <si>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</si>
  <si>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</si>
  <si>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</si>
  <si>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</si>
  <si>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</si>
  <si>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</si>
  <si>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</si>
  <si>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</si>
  <si>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</si>
  <si>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</si>
  <si>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</si>
  <si>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</si>
  <si>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</si>
  <si>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</si>
  <si>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</si>
  <si>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</si>
  <si>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</si>
  <si>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</si>
  <si>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</si>
  <si>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</si>
  <si>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</si>
  <si>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</si>
  <si>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</si>
  <si>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</si>
  <si>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</si>
  <si>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</si>
  <si>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</si>
  <si>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</si>
  <si>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</si>
  <si>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</si>
  <si>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</si>
  <si>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</si>
  <si>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</si>
  <si>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</si>
  <si>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</si>
  <si>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</si>
  <si>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</si>
  <si>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</si>
  <si>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</si>
  <si>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</si>
  <si>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</si>
  <si>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</si>
  <si>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</si>
  <si>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</si>
  <si>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</si>
  <si>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</si>
  <si>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</si>
  <si>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</si>
  <si>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</si>
  <si>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</si>
  <si>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</si>
  <si>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</si>
  <si>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</si>
  <si>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</si>
  <si>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</si>
  <si>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</si>
  <si>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</si>
  <si>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</si>
  <si>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</si>
  <si>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</si>
  <si>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</si>
  <si>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</si>
  <si>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</si>
  <si>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</si>
  <si>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</si>
  <si>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</si>
  <si>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</si>
  <si>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</si>
  <si>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</si>
  <si>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</si>
  <si>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</si>
  <si>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</si>
  <si>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</si>
  <si>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</si>
  <si>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</si>
  <si>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</si>
  <si>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</si>
  <si>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</si>
  <si>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</si>
  <si>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</si>
  <si>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</si>
  <si>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</si>
  <si>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</si>
  <si>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</si>
  <si>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</si>
  <si>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</si>
  <si>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</si>
  <si>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</si>
  <si>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</si>
  <si>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</si>
  <si>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</si>
  <si>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</si>
  <si>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</si>
  <si>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</si>
  <si>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</si>
  <si>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</si>
  <si>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</si>
  <si>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</si>
  <si>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</si>
  <si>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</si>
  <si>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</si>
  <si>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</si>
  <si>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</si>
  <si>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</si>
  <si>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</si>
  <si>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</si>
  <si>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</si>
  <si>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</si>
  <si>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</si>
  <si>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</si>
  <si>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</si>
  <si>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</si>
  <si>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</si>
  <si>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</si>
  <si>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</si>
  <si>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</si>
  <si>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</si>
  <si>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</si>
  <si>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</si>
  <si>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</si>
  <si>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</si>
  <si>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</si>
  <si>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</si>
  <si>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</si>
  <si>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</si>
  <si>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</si>
  <si>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</si>
  <si>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</si>
  <si>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</si>
  <si>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</si>
  <si>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</si>
  <si>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</si>
  <si>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</si>
  <si>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</si>
  <si>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</si>
  <si>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</si>
  <si>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</si>
  <si>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</si>
  <si>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</si>
  <si>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</si>
  <si>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</si>
  <si>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</si>
  <si>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</si>
  <si>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</si>
  <si>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</si>
  <si>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</si>
  <si>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</si>
  <si>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</si>
  <si>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</si>
  <si>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</si>
  <si>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</si>
  <si>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</si>
  <si>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</si>
  <si>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</si>
  <si>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</si>
  <si>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</si>
  <si>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</si>
  <si>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</si>
  <si>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</si>
  <si>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</si>
  <si>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</si>
  <si>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</si>
  <si>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</si>
  <si>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</si>
  <si>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</si>
  <si>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</si>
  <si>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</si>
  <si>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</si>
  <si>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</si>
  <si>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</si>
  <si>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</si>
  <si>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</si>
  <si>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</si>
  <si>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</si>
  <si>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</si>
  <si>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</si>
  <si>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</si>
  <si>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</si>
  <si>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</si>
  <si>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</si>
  <si>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</si>
  <si>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</si>
  <si>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</si>
  <si>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</si>
  <si>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</si>
  <si>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</si>
  <si>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</si>
  <si>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</si>
  <si>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</si>
  <si>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</si>
  <si>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</si>
  <si>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</si>
  <si>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</si>
  <si>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</si>
  <si>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</si>
  <si>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</si>
  <si>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</si>
  <si>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</si>
  <si>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</si>
  <si>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</si>
  <si>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</si>
  <si>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</si>
  <si>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</si>
  <si>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</si>
  <si>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</si>
  <si>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</si>
  <si>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</si>
  <si>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</si>
  <si>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</si>
  <si>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</si>
  <si>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</si>
  <si>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</si>
  <si>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</si>
  <si>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</si>
  <si>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</si>
  <si>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</si>
  <si>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</si>
  <si>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</si>
  <si>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</si>
  <si>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</si>
  <si>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</si>
  <si>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</si>
  <si>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</si>
  <si>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</si>
  <si>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</si>
  <si>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</si>
  <si>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</si>
  <si>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</si>
  <si>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</si>
  <si>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</si>
  <si>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</si>
  <si>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</si>
  <si>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</si>
  <si>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</si>
  <si>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</si>
  <si>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</si>
  <si>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</si>
  <si>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</si>
  <si>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</si>
  <si>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</si>
  <si>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</si>
  <si>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</si>
  <si>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</si>
  <si>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</si>
  <si>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</si>
  <si>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</si>
  <si>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</si>
  <si>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</si>
  <si>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</si>
  <si>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</si>
  <si>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</si>
  <si>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</si>
  <si>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</si>
  <si>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</si>
  <si>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</si>
  <si>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</si>
  <si>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</si>
  <si>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</si>
  <si>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</si>
  <si>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</si>
  <si>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</si>
  <si>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</si>
  <si>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</si>
  <si>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</si>
  <si>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</si>
  <si>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</si>
  <si>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</si>
  <si>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</si>
  <si>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</si>
  <si>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</si>
  <si>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</si>
  <si>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</si>
  <si>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</si>
  <si>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</si>
  <si>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</si>
  <si>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</si>
  <si>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</si>
  <si>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</si>
  <si>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</si>
  <si>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</si>
  <si>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</si>
  <si>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</si>
  <si>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</si>
  <si>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</si>
  <si>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</si>
  <si>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</si>
  <si>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</si>
  <si>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</si>
  <si>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</si>
  <si>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</si>
  <si>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</si>
  <si>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</si>
  <si>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</si>
  <si>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</si>
  <si>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</si>
  <si>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</si>
  <si>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</si>
  <si>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</si>
  <si>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</si>
  <si>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</si>
  <si>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</si>
  <si>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</si>
  <si>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</si>
  <si>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</si>
  <si>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</si>
  <si>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</si>
  <si>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</si>
  <si>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</si>
  <si>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</si>
  <si>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</si>
  <si>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</si>
  <si>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</si>
  <si>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</si>
  <si>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</si>
  <si>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</si>
  <si>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</si>
  <si>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</si>
  <si>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</si>
  <si>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</si>
  <si>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</si>
  <si>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</si>
  <si>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</si>
  <si>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</si>
  <si>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</si>
  <si>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</si>
  <si>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</si>
  <si>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</si>
  <si>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</si>
  <si>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</si>
  <si>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</si>
  <si>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</si>
  <si>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</si>
  <si>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</si>
  <si>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</si>
  <si>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</si>
  <si>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</si>
  <si>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</si>
  <si>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</si>
  <si>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</si>
  <si>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</si>
  <si>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</si>
  <si>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</si>
  <si>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</si>
  <si>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</si>
  <si>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</si>
  <si>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</si>
  <si>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</si>
  <si>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</si>
  <si>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</si>
  <si>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</si>
  <si>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</si>
  <si>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</si>
  <si>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</si>
  <si>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</si>
  <si>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</si>
  <si>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</si>
  <si>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</si>
  <si>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</si>
  <si>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</si>
  <si>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</si>
  <si>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</si>
  <si>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</si>
  <si>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</si>
  <si>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</si>
  <si>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</si>
  <si>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</si>
  <si>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</si>
  <si>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</si>
  <si>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</si>
  <si>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</si>
  <si>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</si>
  <si>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</si>
  <si>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</si>
  <si>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</si>
  <si>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</si>
  <si>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</si>
  <si>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</si>
  <si>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</si>
  <si>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</si>
  <si>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</si>
  <si>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</si>
  <si>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</si>
  <si>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</si>
  <si>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</si>
  <si>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</si>
  <si>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</si>
  <si>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</si>
  <si>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</si>
  <si>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</si>
  <si>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</si>
  <si>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</si>
  <si>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</si>
  <si>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</si>
  <si>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</si>
  <si>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</si>
  <si>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</si>
  <si>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</si>
  <si>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</si>
  <si>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</si>
  <si>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</si>
  <si>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</si>
  <si>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</si>
  <si>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</si>
  <si>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</si>
  <si>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</si>
  <si>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</si>
  <si>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</si>
  <si>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</si>
  <si>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</si>
  <si>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</si>
  <si>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</si>
  <si>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</si>
  <si>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</si>
  <si>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</si>
  <si>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</si>
  <si>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</si>
  <si>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</si>
  <si>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</si>
  <si>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</si>
  <si>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</si>
  <si>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</si>
  <si>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</si>
  <si>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</si>
  <si>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</si>
  <si>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</si>
  <si>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</si>
  <si>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</si>
  <si>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</si>
  <si>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</si>
  <si>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</si>
  <si>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</si>
  <si>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</si>
  <si>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</si>
  <si>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</si>
  <si>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</si>
  <si>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</si>
  <si>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</si>
  <si>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</si>
  <si>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</si>
  <si>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</si>
  <si>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</si>
  <si>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</si>
  <si>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</si>
  <si>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</si>
  <si>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</si>
  <si>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</si>
  <si>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</si>
  <si>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</si>
  <si>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</si>
  <si>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</si>
  <si>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</si>
  <si>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</si>
  <si>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</si>
  <si>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</si>
  <si>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</si>
  <si>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</si>
  <si>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</si>
  <si>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</si>
  <si>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</si>
  <si>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</si>
  <si>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</si>
  <si>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</si>
  <si>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</si>
  <si>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</si>
  <si>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</si>
  <si>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</si>
  <si>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</si>
  <si>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</si>
  <si>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</si>
  <si>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</si>
  <si>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</si>
  <si>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</si>
  <si>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</si>
  <si>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</si>
  <si>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</si>
  <si>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</si>
  <si>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</si>
  <si>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</si>
  <si>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</si>
  <si>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</si>
  <si>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</si>
  <si>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</si>
  <si>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</si>
  <si>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</si>
  <si>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</si>
  <si>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</si>
  <si>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</si>
  <si>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</si>
  <si>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</si>
  <si>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</si>
  <si>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</si>
  <si>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</si>
  <si>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</si>
  <si>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</si>
  <si>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</si>
  <si>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</si>
  <si>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</si>
  <si>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</si>
  <si>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</si>
  <si>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</si>
  <si>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</si>
  <si>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</si>
  <si>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</si>
  <si>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</si>
  <si>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</si>
  <si>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</si>
  <si>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</si>
  <si>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</si>
  <si>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</si>
  <si>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</si>
  <si>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</si>
  <si>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</si>
  <si>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</si>
  <si>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</si>
  <si>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</si>
  <si>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</si>
  <si>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</si>
  <si>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</si>
  <si>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</si>
  <si>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</si>
  <si>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</si>
  <si>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</si>
  <si>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</si>
  <si>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</si>
  <si>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</si>
  <si>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</si>
  <si>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</si>
  <si>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</si>
  <si>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</si>
  <si>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</si>
  <si>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</si>
  <si>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</si>
  <si>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</si>
  <si>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</si>
  <si>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</si>
  <si>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</si>
  <si>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</si>
  <si>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</si>
  <si>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</si>
  <si>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</si>
  <si>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</si>
  <si>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</si>
  <si>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</si>
  <si>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</si>
  <si>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</si>
  <si>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</si>
  <si>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</si>
  <si>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</si>
  <si>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</si>
  <si>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</si>
  <si>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</si>
  <si>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</si>
  <si>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</si>
  <si>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</si>
  <si>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</si>
  <si>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</si>
  <si>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</si>
  <si>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</si>
  <si>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</si>
  <si>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</si>
  <si>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</si>
  <si>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</si>
  <si>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</si>
  <si>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</si>
  <si>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</si>
  <si>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</si>
  <si>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</si>
  <si>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</si>
  <si>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</si>
  <si>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</si>
  <si>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</si>
  <si>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</si>
  <si>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</si>
  <si>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</si>
  <si>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</si>
  <si>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</si>
  <si>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</si>
  <si>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</si>
  <si>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</si>
  <si>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</si>
  <si>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</si>
  <si>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</si>
  <si>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</si>
  <si>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</si>
  <si>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</si>
  <si>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</si>
  <si>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</si>
  <si>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</si>
  <si>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</si>
  <si>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</si>
  <si>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</si>
  <si>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</si>
  <si>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</si>
  <si>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</si>
  <si>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</si>
  <si>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</si>
  <si>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</si>
  <si>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</si>
  <si>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</si>
  <si>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</si>
  <si>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</si>
  <si>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</si>
  <si>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</si>
  <si>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</si>
  <si>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</si>
  <si>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</si>
  <si>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</si>
  <si>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</si>
  <si>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</si>
  <si>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</si>
  <si>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</si>
  <si>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</si>
  <si>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</si>
  <si>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</si>
  <si>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</si>
  <si>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</si>
  <si>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</si>
  <si>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</si>
  <si>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</si>
  <si>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</si>
  <si>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</si>
  <si>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</si>
  <si>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</si>
  <si>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</si>
  <si>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</si>
  <si>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</si>
  <si>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</si>
  <si>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</si>
  <si>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</si>
  <si>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</si>
  <si>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</si>
  <si>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</si>
  <si>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</si>
  <si>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</si>
  <si>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</si>
  <si>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</si>
  <si>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</si>
  <si>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</si>
  <si>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</si>
  <si>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</si>
  <si>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</si>
  <si>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</si>
  <si>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</si>
  <si>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</si>
  <si>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</si>
  <si>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</si>
  <si>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</si>
  <si>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</si>
  <si>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</si>
  <si>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</si>
  <si>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</si>
  <si>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</si>
  <si>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</si>
  <si>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</si>
  <si>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</si>
  <si>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</si>
  <si>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</si>
  <si>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</si>
  <si>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</si>
  <si>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</si>
  <si>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</si>
  <si>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</si>
  <si>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</si>
  <si>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</si>
  <si>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</si>
  <si>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</si>
  <si>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</si>
  <si>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</si>
  <si>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</si>
  <si>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</si>
  <si>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</si>
  <si>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</si>
  <si>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</si>
  <si>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</si>
  <si>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</si>
  <si>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</si>
  <si>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</si>
  <si>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</si>
  <si>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</si>
  <si>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</si>
  <si>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</si>
  <si>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</si>
  <si>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</si>
  <si>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</si>
  <si>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</si>
  <si>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</si>
  <si>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</si>
  <si>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</si>
  <si>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</si>
  <si>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</si>
  <si>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</si>
  <si>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</si>
  <si>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</si>
  <si>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</si>
  <si>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</si>
  <si>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</si>
  <si>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</si>
  <si>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</si>
  <si>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</si>
  <si>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</si>
  <si>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</si>
  <si>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</si>
  <si>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</si>
  <si>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</si>
  <si>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</si>
  <si>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</si>
  <si>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</si>
  <si>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</si>
  <si>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</si>
  <si>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</si>
  <si>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</si>
  <si>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</si>
  <si>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</si>
  <si>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</si>
  <si>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</si>
  <si>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</si>
  <si>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</si>
  <si>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</si>
  <si>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</si>
  <si>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</si>
  <si>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</si>
  <si>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</si>
  <si>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</si>
  <si>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</si>
  <si>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</si>
  <si>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</si>
  <si>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</si>
  <si>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</si>
  <si>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</si>
  <si>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</si>
  <si>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</si>
  <si>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</si>
  <si>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</si>
  <si>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</si>
  <si>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</si>
  <si>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</si>
  <si>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</si>
  <si>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</si>
  <si>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</si>
  <si>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</si>
  <si>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</si>
  <si>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</si>
  <si>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</si>
  <si>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</si>
  <si>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</si>
  <si>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</si>
  <si>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</si>
  <si>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</si>
  <si>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</si>
  <si>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</si>
  <si>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</si>
  <si>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</si>
  <si>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</si>
  <si>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</si>
  <si>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</si>
  <si>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</si>
  <si>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</si>
  <si>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</si>
  <si>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</si>
  <si>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</si>
  <si>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</si>
  <si>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</si>
  <si>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</si>
  <si>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</si>
  <si>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</si>
  <si>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</si>
  <si>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</si>
  <si>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</si>
  <si>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</si>
  <si>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</si>
  <si>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</si>
  <si>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</si>
  <si>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</si>
  <si>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</si>
  <si>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</si>
  <si>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</si>
  <si>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</si>
  <si>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</si>
  <si>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</si>
  <si>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</si>
  <si>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</si>
  <si>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</si>
  <si>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</si>
  <si>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</si>
  <si>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</si>
  <si>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</si>
  <si>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</si>
  <si>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</si>
  <si>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</si>
  <si>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</si>
  <si>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</si>
  <si>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</si>
  <si>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</si>
  <si>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</si>
  <si>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</si>
  <si>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</si>
  <si>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</si>
  <si>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</si>
  <si>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</si>
  <si>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</si>
  <si>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</si>
  <si>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</si>
  <si>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</si>
  <si>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</si>
  <si>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</si>
  <si>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</si>
  <si>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</si>
  <si>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</si>
  <si>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</si>
  <si>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</si>
  <si>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</si>
  <si>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</si>
  <si>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</si>
  <si>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</si>
  <si>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</si>
  <si>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</si>
  <si>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</si>
  <si>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</si>
  <si>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</si>
  <si>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</si>
  <si>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</si>
  <si>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</si>
  <si>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</si>
  <si>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</si>
  <si>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</si>
  <si>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</si>
  <si>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</si>
  <si>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</si>
  <si>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</si>
  <si>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</si>
  <si>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</si>
  <si>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</si>
  <si>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</si>
  <si>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</si>
  <si>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</si>
  <si>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</si>
  <si>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</si>
  <si>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</si>
  <si>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</si>
  <si>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</si>
  <si>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</si>
  <si>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</si>
  <si>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</si>
  <si>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</si>
  <si>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</si>
  <si>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</si>
  <si>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</si>
  <si>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</si>
  <si>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</si>
  <si>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</si>
  <si>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</si>
  <si>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</si>
  <si>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</si>
  <si>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</si>
  <si>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</si>
  <si>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</si>
  <si>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</si>
  <si>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</si>
  <si>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</si>
  <si>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</si>
  <si>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</si>
  <si>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</si>
  <si>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</si>
  <si>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</si>
  <si>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</si>
  <si>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</si>
  <si>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</si>
  <si>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</si>
  <si>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</si>
  <si>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</si>
  <si>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</si>
  <si>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</si>
  <si>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</si>
  <si>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</si>
  <si>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</si>
  <si>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</si>
  <si>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</si>
  <si>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</si>
  <si>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</si>
  <si>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</si>
  <si>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</si>
  <si>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</si>
  <si>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</si>
  <si>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</si>
  <si>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</si>
  <si>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</si>
  <si>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</si>
  <si>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</si>
  <si>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</si>
  <si>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</si>
  <si>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</si>
  <si>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</si>
  <si>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</si>
  <si>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</si>
  <si>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</si>
  <si>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</si>
  <si>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</si>
  <si>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</si>
  <si>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</si>
  <si>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</si>
  <si>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</si>
  <si>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</si>
  <si>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</si>
  <si>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</si>
  <si>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</si>
  <si>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</si>
  <si>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</si>
  <si>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</si>
  <si>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</si>
  <si>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</si>
  <si>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</si>
  <si>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</si>
  <si>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</si>
  <si>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</si>
  <si>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</si>
  <si>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</si>
  <si>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</si>
  <si>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</si>
  <si>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</si>
  <si>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</si>
  <si>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</si>
  <si>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</si>
  <si>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</si>
  <si>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</si>
  <si>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</si>
  <si>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</si>
  <si>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</si>
  <si>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</si>
  <si>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</si>
  <si>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</si>
  <si>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</si>
  <si>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</si>
  <si>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</si>
  <si>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</si>
  <si>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</si>
  <si>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</si>
  <si>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</si>
  <si>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</si>
  <si>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</si>
  <si>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</si>
  <si>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</si>
  <si>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</si>
  <si>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</si>
  <si>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</si>
  <si>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</si>
  <si>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</si>
  <si>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</si>
  <si>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</si>
  <si>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</si>
  <si>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</si>
  <si>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</si>
  <si>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</si>
  <si>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</si>
  <si>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</si>
  <si>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</si>
  <si>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</si>
  <si>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</si>
  <si>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</si>
  <si>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</si>
  <si>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</si>
  <si>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</si>
  <si>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</si>
  <si>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</si>
  <si>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</si>
  <si>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</si>
  <si>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</si>
  <si>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</si>
  <si>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</si>
  <si>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</si>
  <si>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</si>
  <si>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</si>
  <si>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</si>
  <si>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</si>
  <si>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</si>
  <si>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</si>
  <si>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</si>
  <si>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</si>
  <si>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</si>
  <si>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</si>
  <si>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</si>
  <si>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</si>
  <si>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</si>
  <si>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</si>
  <si>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</si>
  <si>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</si>
  <si>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</si>
  <si>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</si>
  <si>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</si>
  <si>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</si>
  <si>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</si>
  <si>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</si>
  <si>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</si>
  <si>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</si>
  <si>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</si>
  <si>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</si>
  <si>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</si>
  <si>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</si>
  <si>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</si>
  <si>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</si>
  <si>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</si>
  <si>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</si>
  <si>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</si>
  <si>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</si>
  <si>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</si>
  <si>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</si>
  <si>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</si>
  <si>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</si>
  <si>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</si>
  <si>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</si>
  <si>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</si>
  <si>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</si>
  <si>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</si>
  <si>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</si>
  <si>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</si>
  <si>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</si>
  <si>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</si>
  <si>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</si>
  <si>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</si>
  <si>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</si>
  <si>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</si>
  <si>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</si>
  <si>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</si>
  <si>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</si>
  <si>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</si>
  <si>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</si>
  <si>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</si>
  <si>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</si>
  <si>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</si>
  <si>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</si>
  <si>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</si>
  <si>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</si>
  <si>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</si>
  <si>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</si>
  <si>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</si>
  <si>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</si>
  <si>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</si>
  <si>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</si>
  <si>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</si>
  <si>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</si>
  <si>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</si>
  <si>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</si>
  <si>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</si>
  <si>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</si>
  <si>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</si>
  <si>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</si>
  <si>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</si>
  <si>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</si>
  <si>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</si>
  <si>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</si>
  <si>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</si>
  <si>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</si>
  <si>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</si>
  <si>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</si>
  <si>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</si>
  <si>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</si>
  <si>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</si>
  <si>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</si>
  <si>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</si>
  <si>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</si>
  <si>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</si>
  <si>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</si>
  <si>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</si>
  <si>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</si>
  <si>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</si>
  <si>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</si>
  <si>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</si>
  <si>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</si>
  <si>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</si>
  <si>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</si>
  <si>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</si>
  <si>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</si>
  <si>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</si>
  <si>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</si>
  <si>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</si>
  <si>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</si>
  <si>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</si>
  <si>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</si>
  <si>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</si>
  <si>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</si>
  <si>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</si>
  <si>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</si>
  <si>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</si>
  <si>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</si>
  <si>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</si>
  <si>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</si>
  <si>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</si>
  <si>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</si>
  <si>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</si>
  <si>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</si>
  <si>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</si>
  <si>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</si>
  <si>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</si>
  <si>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</si>
  <si>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</si>
  <si>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</si>
  <si>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</si>
  <si>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</si>
  <si>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</si>
  <si>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</si>
  <si>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</si>
  <si>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</si>
  <si>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</si>
  <si>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</si>
  <si>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</si>
  <si>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</si>
  <si>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</si>
  <si>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</si>
  <si>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</si>
  <si>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</si>
  <si>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</si>
  <si>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</si>
  <si>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</si>
  <si>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</si>
  <si>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</si>
  <si>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</si>
  <si>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</si>
  <si>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</si>
  <si>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</si>
  <si>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</si>
  <si>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</si>
  <si>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</si>
  <si>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</si>
  <si>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</si>
  <si>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</si>
  <si>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</si>
  <si>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</si>
  <si>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</si>
  <si>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</si>
  <si>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</si>
  <si>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</si>
  <si>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</si>
  <si>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</si>
  <si>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</si>
  <si>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</si>
  <si>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</si>
  <si>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</si>
  <si>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</si>
  <si>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</si>
  <si>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</si>
  <si>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</si>
  <si>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</si>
  <si>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</si>
  <si>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</si>
  <si>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</si>
  <si>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</si>
  <si>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</si>
  <si>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</si>
  <si>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</si>
  <si>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</si>
  <si>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</si>
  <si>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</si>
  <si>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</si>
  <si>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</si>
  <si>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</si>
  <si>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</si>
  <si>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</si>
  <si>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</si>
  <si>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</si>
  <si>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</si>
  <si>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</si>
  <si>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</si>
  <si>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</si>
  <si>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</si>
  <si>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</si>
  <si>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</si>
  <si>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</si>
  <si>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</si>
  <si>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</si>
  <si>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</si>
  <si>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</si>
  <si>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</si>
  <si>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</si>
  <si>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</si>
  <si>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</si>
  <si>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</si>
  <si>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</si>
  <si>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</si>
  <si>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</si>
  <si>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</si>
  <si>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</si>
  <si>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</si>
  <si>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</si>
  <si>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</si>
  <si>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</si>
  <si>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</si>
  <si>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</si>
  <si>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</si>
  <si>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</si>
  <si>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</si>
  <si>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</si>
  <si>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</si>
  <si>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</si>
  <si>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</si>
  <si>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</si>
  <si>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</si>
  <si>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</si>
  <si>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</si>
  <si>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</si>
  <si>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</si>
  <si>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</si>
  <si>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</si>
  <si>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</si>
  <si>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</si>
  <si>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</si>
  <si>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</si>
  <si>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</si>
  <si>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</si>
  <si>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</si>
  <si>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</si>
  <si>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</si>
  <si>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</si>
  <si>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</si>
  <si>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</si>
  <si>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</si>
  <si>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</si>
  <si>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</si>
  <si>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</si>
  <si>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</si>
  <si>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</si>
  <si>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</si>
  <si>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</si>
  <si>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</si>
  <si>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</si>
  <si>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</si>
  <si>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</si>
  <si>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</si>
  <si>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</si>
  <si>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</si>
  <si>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</si>
  <si>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</si>
  <si>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</si>
  <si>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</si>
  <si>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</si>
  <si>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</si>
  <si>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</si>
  <si>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</si>
  <si>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</si>
  <si>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</si>
  <si>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</si>
  <si>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</si>
  <si>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</si>
  <si>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</si>
  <si>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</si>
  <si>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</si>
  <si>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</si>
  <si>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</si>
  <si>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</si>
  <si>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</si>
  <si>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</si>
  <si>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</si>
  <si>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</si>
  <si>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</si>
  <si>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</si>
  <si>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</si>
  <si>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</si>
  <si>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</si>
  <si>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</si>
  <si>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</si>
  <si>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</si>
  <si>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</si>
  <si>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</si>
  <si>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</si>
  <si>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</si>
  <si>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</si>
  <si>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</si>
  <si>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</si>
  <si>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</si>
  <si>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</si>
  <si>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</si>
  <si>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</si>
  <si>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</si>
  <si>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</si>
  <si>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</si>
  <si>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</si>
  <si>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</si>
  <si>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</si>
  <si>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</si>
  <si>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</si>
  <si>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</si>
  <si>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</si>
  <si>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</si>
  <si>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</si>
  <si>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</si>
  <si>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</si>
  <si>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</si>
  <si>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</si>
  <si>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</si>
  <si>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</si>
  <si>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</si>
  <si>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</si>
  <si>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</si>
  <si>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</si>
  <si>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</si>
  <si>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</si>
  <si>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</si>
  <si>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</si>
  <si>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</si>
  <si>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</si>
  <si>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</si>
  <si>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</si>
  <si>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</si>
  <si>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</si>
  <si>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</si>
  <si>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</si>
  <si>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</si>
  <si>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</si>
  <si>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</si>
  <si>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</si>
  <si>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</si>
  <si>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</si>
  <si>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</si>
  <si>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</si>
  <si>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</si>
  <si>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</si>
  <si>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</si>
  <si>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</si>
  <si>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</si>
  <si>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</si>
  <si>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</si>
  <si>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</si>
  <si>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</si>
  <si>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</si>
  <si>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</si>
  <si>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</si>
  <si>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</si>
  <si>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</si>
  <si>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</si>
  <si>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</si>
  <si>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</si>
  <si>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</si>
  <si>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</si>
  <si>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</si>
  <si>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</si>
  <si>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</si>
  <si>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</si>
  <si>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</si>
  <si>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</si>
  <si>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</si>
  <si>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</si>
  <si>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</si>
  <si>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</si>
  <si>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</si>
  <si>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</si>
  <si>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</si>
  <si>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</si>
  <si>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</si>
  <si>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</si>
  <si>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</si>
  <si>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</si>
  <si>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</si>
  <si>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</si>
  <si>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</si>
  <si>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</si>
  <si>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</si>
  <si>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</si>
  <si>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</si>
  <si>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</si>
  <si>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</si>
  <si>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</si>
  <si>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</si>
  <si>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</si>
  <si>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</si>
  <si>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</si>
  <si>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</si>
  <si>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</si>
  <si>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</si>
  <si>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</si>
  <si>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</si>
  <si>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</si>
  <si>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</si>
  <si>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</si>
  <si>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</si>
  <si>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</si>
  <si>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</si>
  <si>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</si>
  <si>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</si>
  <si>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</si>
  <si>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</si>
  <si>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</si>
  <si>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</si>
  <si>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</si>
  <si>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</si>
  <si>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</si>
  <si>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</si>
  <si>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</si>
  <si>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</si>
  <si>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</si>
  <si>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</si>
  <si>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</si>
  <si>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</si>
  <si>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</si>
  <si>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</si>
  <si>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</si>
  <si>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</si>
  <si>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</si>
  <si>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</si>
  <si>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</si>
  <si>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</si>
  <si>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</si>
  <si>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</si>
  <si>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</si>
  <si>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</si>
  <si>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</si>
  <si>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</si>
  <si>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</si>
  <si>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</si>
  <si>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</si>
  <si>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</si>
  <si>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</si>
  <si>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</si>
  <si>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</si>
  <si>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</si>
  <si>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</si>
  <si>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</si>
  <si>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</si>
  <si>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</si>
  <si>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</si>
  <si>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</si>
  <si>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</si>
  <si>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</si>
  <si>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</si>
  <si>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</si>
  <si>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</si>
  <si>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</si>
  <si>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</si>
  <si>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</si>
  <si>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</si>
  <si>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</si>
  <si>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</si>
  <si>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</si>
  <si>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</si>
  <si>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</si>
  <si>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</si>
  <si>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</si>
  <si>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</si>
  <si>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</si>
  <si>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</si>
  <si>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</si>
  <si>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</si>
  <si>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</si>
  <si>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</si>
  <si>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</si>
  <si>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</si>
  <si>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</si>
  <si>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</si>
  <si>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</si>
  <si>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</si>
  <si>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</si>
  <si>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</si>
  <si>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</si>
  <si>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</si>
  <si>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</si>
  <si>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</si>
  <si>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</si>
  <si>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</si>
  <si>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</si>
  <si>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</si>
  <si>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</si>
  <si>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</si>
  <si>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</si>
  <si>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</si>
  <si>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</si>
  <si>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</si>
  <si>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</si>
  <si>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</si>
  <si>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</si>
  <si>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</si>
  <si>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</si>
  <si>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</si>
  <si>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</si>
  <si>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</si>
  <si>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</si>
  <si>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</si>
  <si>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</si>
  <si>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</si>
  <si>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</si>
  <si>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</si>
  <si>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</si>
  <si>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</si>
  <si>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</si>
  <si>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</si>
  <si>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</si>
  <si>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</si>
  <si>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</si>
  <si>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</si>
  <si>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</si>
  <si>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</si>
  <si>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</si>
  <si>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</si>
  <si>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</si>
  <si>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</si>
  <si>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</si>
  <si>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</si>
  <si>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</si>
  <si>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</si>
  <si>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</si>
  <si>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</si>
  <si>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</si>
  <si>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</si>
  <si>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</si>
  <si>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</si>
  <si>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</si>
  <si>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</si>
  <si>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</si>
  <si>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</si>
  <si>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</si>
  <si>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</si>
  <si>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</si>
  <si>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</si>
  <si>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</si>
  <si>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</si>
  <si>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</si>
  <si>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</si>
  <si>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</si>
  <si>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</si>
  <si>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</si>
  <si>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</si>
  <si>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</si>
  <si>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</si>
  <si>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</si>
  <si>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</si>
  <si>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</si>
  <si>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</si>
  <si>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</si>
  <si>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</si>
  <si>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</si>
  <si>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</si>
  <si>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</si>
  <si>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</si>
  <si>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</si>
  <si>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</si>
  <si>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</si>
  <si>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</si>
  <si>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</si>
  <si>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</si>
  <si>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</si>
  <si>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</si>
  <si>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</si>
  <si>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</si>
  <si>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</si>
  <si>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</si>
  <si>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</si>
  <si>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</si>
  <si>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</si>
  <si>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</si>
  <si>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</si>
  <si>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</si>
  <si>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</si>
  <si>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</si>
  <si>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</si>
  <si>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</si>
  <si>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</si>
  <si>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</si>
  <si>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</si>
  <si>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</si>
  <si>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</si>
  <si>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</si>
  <si>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</si>
  <si>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</si>
  <si>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</si>
  <si>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</si>
  <si>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</si>
  <si>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</si>
  <si>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</si>
  <si>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</si>
  <si>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</si>
  <si>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</si>
  <si>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</si>
  <si>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</si>
  <si>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</si>
  <si>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</si>
  <si>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</si>
  <si>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</si>
  <si>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</si>
  <si>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</si>
  <si>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</si>
  <si>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</si>
  <si>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</si>
  <si>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</si>
  <si>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</si>
  <si>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</si>
  <si>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</si>
  <si>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</si>
  <si>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</si>
  <si>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</si>
  <si>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</si>
  <si>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</si>
  <si>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</si>
  <si>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</si>
  <si>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</si>
  <si>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</si>
  <si>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</si>
  <si>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</si>
  <si>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</si>
  <si>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</si>
  <si>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</si>
  <si>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</si>
  <si>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</si>
  <si>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</si>
  <si>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</si>
  <si>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</si>
  <si>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</si>
  <si>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</si>
  <si>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</si>
  <si>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</si>
  <si>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</si>
  <si>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</si>
  <si>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</si>
  <si>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</si>
  <si>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</si>
  <si>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</si>
  <si>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</si>
  <si>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</si>
  <si>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</si>
  <si>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</si>
  <si>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</si>
  <si>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</si>
  <si>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</si>
  <si>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</si>
  <si>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</si>
  <si>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</si>
  <si>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</si>
  <si>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</si>
  <si>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</si>
  <si>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</si>
  <si>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</si>
  <si>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</si>
  <si>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</si>
  <si>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</si>
  <si>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</si>
  <si>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</si>
  <si>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</si>
  <si>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</si>
  <si>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</si>
  <si>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</si>
  <si>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</si>
  <si>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</si>
  <si>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</si>
  <si>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</si>
  <si>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</si>
  <si>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</si>
  <si>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</si>
  <si>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</si>
  <si>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</si>
  <si>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</si>
  <si>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</si>
  <si>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</si>
  <si>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</si>
  <si>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</si>
  <si>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</si>
  <si>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</si>
  <si>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</si>
  <si>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</si>
  <si>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</si>
  <si>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</si>
  <si>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</si>
  <si>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</si>
  <si>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</si>
  <si>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</si>
  <si>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</si>
  <si>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</si>
  <si>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</si>
  <si>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</si>
  <si>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</si>
  <si>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</si>
  <si>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</si>
  <si>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</si>
  <si>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</si>
  <si>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</si>
  <si>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</si>
  <si>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</si>
  <si>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</si>
  <si>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</si>
  <si>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</si>
  <si>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</si>
  <si>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</si>
  <si>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</si>
  <si>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</si>
  <si>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</si>
  <si>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</si>
  <si>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</si>
  <si>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</si>
  <si>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</si>
  <si>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</si>
  <si>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</si>
  <si>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</si>
  <si>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</si>
  <si>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</si>
  <si>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</si>
  <si>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</si>
  <si>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</si>
  <si>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</si>
  <si>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</si>
  <si>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</si>
  <si>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</si>
  <si>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</si>
  <si>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</si>
  <si>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</si>
  <si>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</si>
  <si>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</si>
  <si>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</si>
  <si>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</si>
  <si>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</si>
  <si>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</si>
  <si>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</si>
  <si>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</si>
  <si>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</si>
  <si>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</si>
  <si>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</si>
  <si>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</si>
  <si>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</si>
  <si>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</si>
  <si>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</si>
  <si>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</si>
  <si>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</si>
  <si>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</si>
  <si>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</si>
  <si>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</si>
  <si>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</si>
  <si>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</si>
  <si>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</si>
  <si>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</si>
  <si>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</si>
  <si>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</si>
  <si>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</si>
  <si>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</si>
  <si>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</si>
  <si>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</si>
  <si>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</si>
  <si>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</si>
  <si>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</si>
  <si>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</si>
  <si>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</si>
  <si>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</si>
  <si>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</si>
  <si>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</si>
  <si>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</si>
  <si>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</si>
  <si>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</si>
  <si>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</si>
  <si>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</si>
  <si>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</si>
  <si>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</si>
  <si>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</si>
  <si>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</si>
  <si>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</si>
  <si>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</si>
  <si>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</si>
  <si>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</si>
  <si>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</si>
  <si>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</si>
  <si>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</si>
  <si>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</si>
  <si>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</si>
  <si>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</si>
  <si>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</si>
  <si>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</si>
  <si>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</si>
  <si>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</si>
  <si>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</si>
  <si>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</si>
  <si>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</si>
  <si>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</si>
  <si>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</si>
  <si>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</si>
  <si>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</si>
  <si>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</si>
  <si>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</si>
  <si>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</si>
  <si>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</si>
  <si>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</si>
  <si>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</si>
  <si>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</si>
  <si>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</si>
  <si>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</si>
  <si>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</si>
  <si>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</si>
  <si>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</si>
  <si>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</si>
  <si>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</si>
  <si>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</si>
  <si>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</si>
  <si>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</si>
  <si>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</si>
  <si>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</si>
  <si>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</si>
  <si>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</si>
  <si>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</si>
  <si>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</si>
  <si>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</si>
  <si>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</si>
  <si>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</si>
  <si>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</si>
  <si>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</si>
  <si>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</si>
  <si>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</si>
  <si>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</si>
  <si>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</si>
  <si>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</si>
  <si>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</si>
  <si>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</si>
  <si>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</si>
  <si>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</si>
  <si>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</si>
  <si>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</si>
  <si>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</si>
  <si>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</si>
  <si>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</si>
  <si>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</si>
  <si>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</si>
  <si>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</si>
  <si>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</si>
  <si>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</si>
  <si>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</si>
  <si>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</si>
  <si>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</si>
  <si>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</si>
  <si>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</si>
  <si>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</si>
  <si>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</si>
  <si>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</si>
  <si>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</si>
  <si>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</si>
  <si>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</si>
  <si>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</si>
  <si>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</si>
  <si>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</si>
  <si>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</si>
  <si>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</si>
  <si>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</si>
  <si>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</si>
  <si>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</si>
  <si>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</si>
  <si>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</si>
  <si>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</si>
  <si>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</si>
  <si>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</si>
  <si>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</si>
  <si>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</si>
  <si>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</si>
  <si>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</si>
  <si>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</si>
  <si>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</si>
  <si>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</si>
  <si>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</si>
  <si>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</si>
  <si>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</si>
  <si>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</si>
  <si>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</si>
  <si>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</si>
  <si>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</si>
  <si>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</si>
  <si>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</si>
  <si>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</si>
  <si>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</si>
  <si>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</si>
  <si>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</si>
  <si>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</si>
  <si>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</si>
  <si>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</si>
  <si>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</si>
  <si>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</si>
  <si>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</si>
  <si>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</si>
  <si>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</si>
  <si>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</si>
  <si>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</si>
  <si>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</si>
  <si>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</si>
  <si>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</si>
  <si>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</si>
  <si>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</si>
  <si>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</si>
  <si>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</si>
  <si>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</si>
  <si>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</si>
  <si>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</si>
  <si>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</si>
  <si>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</si>
  <si>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</si>
  <si>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</si>
  <si>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</si>
  <si>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</si>
  <si>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</si>
  <si>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</si>
  <si>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</si>
  <si>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</si>
  <si>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</si>
  <si>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</si>
  <si>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</si>
  <si>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</si>
  <si>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</si>
  <si>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</si>
  <si>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</si>
  <si>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</si>
  <si>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</si>
  <si>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</si>
  <si>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</si>
  <si>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</si>
  <si>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</si>
  <si>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</si>
  <si>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</si>
  <si>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</si>
  <si>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</si>
  <si>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</si>
  <si>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</si>
  <si>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</si>
  <si>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</si>
  <si>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</si>
  <si>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</si>
  <si>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</si>
  <si>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</si>
  <si>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</si>
  <si>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</si>
  <si>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</si>
  <si>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</si>
  <si>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</si>
  <si>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</si>
  <si>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</si>
  <si>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</si>
  <si>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</si>
  <si>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</si>
  <si>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</si>
  <si>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</si>
  <si>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</si>
  <si>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</si>
  <si>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</si>
  <si>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</si>
  <si>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</si>
  <si>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</si>
  <si>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</si>
  <si>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</si>
  <si>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</si>
  <si>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</si>
  <si>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</si>
  <si>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</si>
  <si>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</si>
  <si>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</si>
  <si>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</si>
  <si>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</si>
  <si>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</si>
  <si>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</si>
  <si>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</si>
  <si>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</si>
  <si>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</si>
  <si>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</si>
  <si>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</si>
  <si>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</si>
  <si>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</si>
  <si>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</si>
  <si>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</si>
  <si>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</si>
  <si>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</si>
  <si>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</si>
  <si>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</si>
  <si>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</si>
  <si>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</si>
  <si>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</si>
  <si>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</si>
  <si>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</si>
  <si>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</si>
  <si>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</si>
  <si>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</si>
  <si>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</si>
  <si>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</si>
  <si>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</si>
  <si>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</si>
  <si>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</si>
  <si>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</si>
  <si>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</si>
  <si>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</si>
  <si>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</si>
  <si>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</si>
  <si>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</si>
  <si>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</si>
  <si>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</si>
  <si>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</si>
  <si>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</si>
  <si>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</si>
  <si>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</si>
  <si>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</si>
  <si>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</si>
  <si>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</si>
  <si>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</si>
  <si>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</si>
  <si>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</si>
  <si>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</si>
  <si>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</si>
  <si>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</si>
  <si>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</si>
  <si>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</si>
  <si>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</si>
  <si>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</si>
  <si>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</si>
  <si>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</si>
  <si>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</si>
  <si>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</si>
  <si>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</si>
  <si>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</si>
  <si>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</si>
  <si>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</si>
  <si>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</si>
  <si>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</si>
  <si>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</si>
  <si>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</si>
  <si>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</si>
  <si>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</si>
  <si>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</si>
  <si>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</si>
  <si>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</si>
  <si>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</si>
  <si>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</si>
  <si>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</si>
  <si>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</si>
  <si>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</si>
  <si>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</si>
  <si>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</si>
  <si>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</si>
  <si>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</si>
  <si>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</si>
  <si>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</si>
  <si>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</si>
  <si>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</si>
  <si>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</si>
  <si>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</si>
  <si>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</si>
  <si>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</si>
  <si>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</si>
  <si>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</si>
  <si>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</si>
  <si>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</si>
  <si>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</si>
  <si>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</si>
  <si>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</si>
  <si>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</si>
  <si>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</si>
  <si>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</si>
  <si>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</si>
  <si>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</si>
  <si>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</si>
  <si>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</si>
  <si>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</si>
  <si>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</si>
  <si>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</si>
  <si>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</si>
  <si>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</si>
  <si>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</si>
  <si>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</si>
  <si>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</si>
  <si>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</si>
  <si>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</si>
  <si>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</si>
  <si>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</si>
  <si>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</si>
  <si>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</si>
  <si>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</si>
  <si>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</si>
  <si>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</si>
  <si>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</si>
  <si>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</si>
  <si>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</si>
  <si>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</si>
  <si>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</si>
  <si>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</si>
  <si>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</si>
  <si>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</si>
  <si>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</si>
  <si>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</si>
  <si>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</si>
  <si>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</si>
  <si>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</si>
  <si>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</si>
  <si>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</si>
  <si>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</si>
  <si>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</si>
  <si>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</si>
  <si>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</si>
  <si>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</si>
  <si>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</si>
  <si>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</si>
  <si>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</si>
  <si>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</si>
  <si>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</si>
  <si>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</si>
  <si>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</si>
  <si>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</si>
  <si>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</si>
  <si>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</si>
  <si>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</si>
  <si>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</si>
  <si>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</si>
  <si>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</si>
  <si>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</si>
  <si>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</si>
  <si>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</si>
  <si>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</si>
  <si>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</si>
  <si>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</si>
  <si>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</si>
  <si>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</si>
  <si>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</si>
  <si>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</si>
  <si>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</si>
  <si>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</si>
  <si>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</si>
  <si>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</si>
  <si>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</si>
  <si>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</si>
  <si>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</si>
  <si>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</si>
  <si>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</si>
  <si>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</si>
  <si>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</si>
  <si>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</si>
  <si>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</si>
  <si>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</si>
  <si>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</si>
  <si>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</si>
  <si>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</si>
  <si>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</si>
  <si>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</si>
  <si>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</si>
  <si>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</si>
  <si>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</si>
  <si>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</si>
  <si>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</si>
  <si>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</si>
  <si>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</si>
  <si>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</si>
  <si>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</si>
  <si>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</si>
  <si>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</si>
  <si>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</si>
  <si>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</si>
  <si>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</si>
  <si>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</si>
  <si>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</si>
  <si>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</si>
  <si>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</si>
  <si>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</si>
  <si>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</si>
  <si>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</si>
  <si>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</si>
  <si>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</si>
  <si>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</si>
  <si>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</si>
  <si>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</si>
  <si>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</si>
  <si>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</si>
  <si>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</si>
  <si>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</si>
  <si>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</si>
  <si>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</si>
  <si>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</si>
  <si>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</si>
  <si>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</si>
  <si>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</si>
  <si>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</si>
  <si>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</si>
  <si>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</si>
  <si>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</si>
  <si>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</si>
  <si>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</si>
  <si>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</si>
  <si>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</si>
  <si>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</si>
  <si>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</si>
  <si>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</si>
  <si>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</si>
  <si>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</si>
  <si>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</si>
  <si>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</si>
  <si>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</si>
  <si>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</si>
  <si>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</si>
  <si>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</si>
  <si>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</si>
  <si>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</si>
  <si>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</si>
  <si>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</si>
  <si>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</si>
  <si>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</si>
  <si>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</si>
  <si>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</si>
  <si>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</si>
  <si>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</si>
  <si>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</si>
  <si>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</si>
  <si>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</si>
  <si>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</si>
  <si>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</si>
  <si>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</si>
  <si>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</si>
  <si>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</si>
  <si>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</si>
  <si>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</si>
  <si>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</si>
  <si>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</si>
  <si>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</si>
  <si>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</si>
  <si>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</si>
  <si>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</si>
  <si>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</si>
  <si>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</si>
  <si>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</si>
  <si>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</si>
  <si>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</si>
  <si>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</si>
  <si>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</si>
  <si>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</si>
  <si>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</si>
  <si>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</si>
  <si>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</si>
  <si>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</si>
  <si>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</si>
  <si>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</si>
  <si>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</si>
  <si>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</si>
  <si>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</si>
  <si>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</si>
  <si>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</si>
  <si>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</si>
  <si>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</si>
  <si>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</si>
  <si>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</si>
  <si>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</si>
  <si>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</si>
  <si>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</si>
  <si>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</si>
  <si>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</si>
  <si>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</si>
  <si>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</si>
  <si>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</si>
  <si>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</si>
  <si>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</si>
  <si>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</si>
  <si>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</si>
  <si>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</si>
  <si>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</si>
  <si>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</si>
  <si>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</si>
  <si>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</si>
  <si>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</si>
  <si>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</si>
  <si>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</si>
  <si>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</si>
  <si>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</si>
  <si>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</si>
  <si>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</si>
  <si>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</si>
  <si>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</si>
  <si>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</si>
  <si>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</si>
  <si>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</si>
  <si>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</si>
  <si>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</si>
  <si>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</si>
  <si>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</si>
  <si>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</si>
  <si>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</si>
  <si>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</si>
  <si>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</si>
  <si>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</si>
  <si>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</si>
  <si>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</si>
  <si>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</si>
  <si>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</si>
  <si>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</si>
  <si>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</si>
  <si>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</si>
  <si>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</si>
  <si>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</si>
  <si>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</si>
  <si>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</si>
  <si>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</si>
  <si>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</si>
  <si>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</si>
  <si>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</si>
  <si>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</si>
  <si>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</si>
  <si>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</si>
  <si>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</si>
  <si>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</si>
  <si>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</si>
  <si>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</si>
  <si>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</si>
  <si>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</si>
  <si>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</si>
  <si>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</si>
  <si>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</si>
  <si>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</si>
  <si>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</si>
  <si>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</si>
  <si>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</si>
  <si>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</si>
  <si>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</si>
  <si>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</si>
  <si>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</si>
  <si>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</si>
  <si>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</si>
  <si>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</si>
  <si>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</si>
  <si>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</si>
  <si>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</si>
  <si>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</si>
  <si>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</si>
  <si>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</si>
  <si>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</si>
  <si>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</si>
  <si>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</si>
  <si>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</si>
  <si>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</si>
  <si>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</si>
  <si>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</si>
  <si>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</si>
  <si>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</si>
  <si>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</si>
  <si>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</si>
  <si>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</si>
  <si>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</si>
  <si>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</si>
  <si>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</si>
  <si>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</si>
  <si>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</si>
  <si>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</si>
  <si>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</si>
  <si>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</si>
  <si>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</si>
  <si>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</si>
  <si>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</si>
  <si>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</si>
  <si>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</si>
  <si>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</si>
  <si>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</si>
  <si>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</si>
  <si>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</si>
  <si>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</si>
  <si>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</si>
  <si>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</si>
  <si>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</si>
  <si>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</si>
  <si>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</si>
  <si>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</si>
  <si>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</si>
  <si>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</si>
  <si>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</si>
  <si>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</si>
  <si>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</si>
  <si>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</si>
  <si>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</si>
  <si>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</si>
  <si>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</si>
  <si>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</si>
  <si>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</si>
  <si>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</si>
  <si>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</si>
  <si>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</si>
  <si>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</si>
  <si>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</si>
  <si>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</si>
  <si>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</si>
  <si>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</si>
  <si>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</si>
  <si>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</si>
  <si>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</si>
  <si>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</si>
  <si>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</si>
  <si>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</si>
  <si>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</si>
  <si>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</si>
  <si>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</si>
  <si>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</si>
  <si>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</si>
  <si>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</si>
  <si>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</si>
  <si>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</si>
  <si>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</si>
  <si>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</si>
  <si>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</si>
  <si>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</si>
  <si>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</si>
  <si>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</si>
  <si>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</si>
  <si>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</si>
  <si>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</si>
  <si>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</si>
  <si>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</si>
  <si>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</si>
  <si>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</si>
  <si>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</si>
  <si>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</si>
  <si>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</si>
  <si>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</si>
  <si>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</si>
  <si>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</si>
  <si>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</si>
  <si>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</si>
  <si>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</si>
  <si>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</si>
  <si>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</si>
  <si>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</si>
  <si>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</si>
  <si>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</si>
  <si>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</si>
  <si>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</si>
  <si>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</si>
  <si>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</si>
  <si>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</si>
  <si>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</si>
  <si>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</si>
  <si>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</si>
  <si>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</si>
  <si>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</si>
  <si>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</si>
  <si>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</si>
  <si>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</si>
  <si>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</si>
  <si>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</si>
  <si>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</si>
  <si>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</si>
  <si>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</si>
  <si>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</si>
  <si>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</si>
  <si>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</si>
  <si>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</si>
  <si>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</si>
  <si>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</si>
  <si>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</si>
  <si>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</si>
  <si>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</si>
  <si>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</si>
  <si>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</si>
  <si>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</si>
  <si>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</si>
  <si>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</si>
  <si>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</si>
  <si>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</si>
  <si>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</si>
  <si>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</si>
  <si>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</si>
  <si>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</si>
  <si>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</si>
  <si>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</si>
  <si>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</si>
  <si>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</si>
  <si>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</si>
  <si>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</si>
  <si>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</si>
  <si>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</si>
  <si>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</si>
  <si>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</si>
  <si>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</si>
  <si>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</si>
  <si>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</si>
  <si>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</si>
  <si>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</si>
  <si>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</si>
  <si>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</si>
  <si>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</si>
  <si>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</si>
  <si>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</si>
  <si>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</si>
  <si>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</si>
  <si>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</si>
  <si>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</si>
  <si>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</si>
  <si>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</si>
  <si>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</si>
  <si>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</si>
  <si>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</si>
  <si>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</si>
  <si>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</si>
  <si>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</si>
  <si>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</si>
  <si>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</si>
  <si>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</si>
  <si>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</si>
  <si>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</si>
  <si>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</si>
  <si>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</si>
  <si>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</si>
  <si>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</si>
  <si>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</si>
  <si>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</si>
  <si>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</si>
  <si>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</si>
  <si>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</si>
  <si>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</si>
  <si>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</si>
  <si>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</si>
  <si>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</si>
  <si>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</si>
  <si>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</si>
  <si>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</si>
  <si>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</si>
  <si>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</si>
  <si>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</si>
  <si>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</si>
  <si>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</si>
  <si>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</si>
  <si>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</si>
  <si>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</si>
  <si>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</si>
  <si>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</si>
  <si>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</si>
  <si>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</si>
  <si>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</si>
  <si>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</si>
  <si>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</si>
  <si>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</si>
  <si>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</si>
  <si>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</si>
  <si>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</si>
  <si>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</si>
  <si>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</si>
  <si>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</si>
  <si>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</si>
  <si>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</si>
  <si>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</si>
  <si>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</si>
  <si>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</si>
  <si>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</si>
  <si>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</si>
  <si>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</si>
  <si>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</si>
  <si>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</si>
  <si>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</si>
  <si>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</si>
  <si>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</si>
  <si>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</si>
  <si>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</si>
  <si>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</si>
  <si>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</si>
  <si>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</si>
  <si>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</si>
  <si>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</si>
  <si>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</si>
  <si>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</si>
  <si>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</si>
  <si>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</si>
  <si>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</si>
  <si>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</si>
  <si>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</si>
  <si>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</si>
  <si>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</si>
  <si>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</si>
  <si>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</si>
  <si>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</si>
  <si>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</si>
  <si>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</si>
  <si>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</si>
  <si>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</si>
  <si>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</si>
  <si>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</si>
  <si>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</si>
  <si>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</si>
  <si>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</si>
  <si>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</si>
  <si>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</si>
  <si>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</si>
  <si>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</si>
  <si>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</si>
  <si>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</si>
  <si>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</si>
  <si>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</si>
  <si>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</si>
  <si>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</si>
  <si>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</si>
  <si>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</si>
  <si>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</si>
  <si>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</si>
  <si>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</si>
  <si>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</si>
  <si>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</si>
  <si>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</si>
  <si>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</si>
  <si>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</si>
  <si>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</si>
  <si>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</si>
  <si>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</si>
  <si>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</si>
  <si>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</si>
  <si>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</si>
  <si>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</si>
  <si>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</si>
  <si>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</si>
  <si>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</si>
  <si>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</si>
  <si>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</si>
  <si>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</si>
  <si>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</si>
  <si>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</si>
  <si>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</si>
  <si>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</si>
  <si>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</si>
  <si>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</si>
  <si>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</si>
  <si>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</si>
  <si>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</si>
  <si>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</si>
  <si>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</si>
  <si>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</si>
  <si>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</si>
  <si>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</si>
  <si>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</si>
  <si>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</si>
  <si>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</si>
  <si>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</si>
  <si>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</si>
  <si>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</si>
  <si>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</si>
  <si>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</si>
  <si>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</si>
  <si>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</si>
  <si>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</si>
  <si>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</si>
  <si>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</si>
  <si>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</si>
  <si>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</si>
  <si>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</si>
  <si>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</si>
  <si>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</si>
  <si>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</si>
  <si>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</si>
  <si>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</si>
  <si>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</si>
  <si>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</si>
  <si>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</si>
  <si>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</si>
  <si>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</si>
  <si>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</si>
  <si>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</si>
  <si>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</si>
  <si>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</si>
  <si>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</si>
  <si>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</si>
  <si>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</si>
  <si>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</si>
  <si>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</si>
  <si>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</si>
  <si>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</si>
  <si>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</si>
  <si>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</si>
  <si>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</si>
  <si>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</si>
  <si>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</si>
  <si>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</si>
  <si>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</si>
  <si>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</si>
  <si>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</si>
  <si>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</si>
  <si>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</si>
  <si>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</si>
  <si>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</si>
  <si>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</si>
  <si>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</si>
  <si>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</si>
  <si>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</si>
  <si>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</si>
  <si>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</si>
  <si>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</si>
  <si>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</si>
  <si>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</si>
  <si>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</si>
  <si>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</si>
  <si>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</si>
  <si>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</si>
  <si>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</si>
  <si>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</si>
  <si>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</si>
  <si>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</si>
  <si>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</si>
  <si>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</si>
  <si>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</si>
  <si>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</si>
  <si>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</si>
  <si>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</si>
  <si>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</si>
  <si>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</si>
  <si>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</si>
  <si>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</si>
  <si>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</si>
  <si>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</si>
  <si>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</si>
  <si>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</si>
  <si>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</si>
  <si>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</si>
  <si>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</si>
  <si>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</si>
  <si>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</si>
  <si>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</si>
  <si>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</si>
  <si>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</si>
  <si>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</si>
  <si>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</si>
  <si>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</si>
  <si>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</si>
  <si>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</si>
  <si>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</si>
  <si>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</si>
  <si>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</si>
  <si>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</si>
  <si>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</si>
  <si>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</si>
  <si>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</si>
  <si>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</si>
  <si>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</si>
  <si>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</si>
  <si>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</si>
  <si>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</si>
  <si>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</si>
  <si>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</si>
  <si>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</si>
  <si>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</si>
  <si>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</si>
  <si>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</si>
  <si>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</si>
  <si>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</si>
  <si>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</si>
  <si>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</si>
  <si>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</si>
  <si>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</si>
  <si>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</si>
  <si>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</si>
  <si>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</si>
  <si>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</si>
  <si>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</si>
  <si>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</si>
  <si>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</si>
  <si>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</si>
  <si>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</si>
  <si>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</si>
  <si>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</si>
  <si>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</si>
  <si>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</si>
  <si>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</si>
  <si>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</si>
  <si>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</si>
  <si>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</si>
  <si>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</si>
  <si>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</si>
  <si>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</si>
  <si>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</si>
  <si>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</si>
  <si>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</si>
  <si>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</si>
  <si>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</si>
  <si>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</si>
  <si>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</si>
  <si>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</si>
  <si>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</si>
  <si>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</si>
  <si>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</si>
  <si>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</si>
  <si>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</si>
  <si>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</si>
  <si>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</si>
  <si>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</si>
  <si>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</si>
  <si>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</si>
  <si>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</si>
  <si>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</si>
  <si>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</si>
  <si>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</si>
  <si>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</si>
  <si>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</si>
  <si>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</si>
  <si>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</si>
  <si>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</si>
  <si>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</si>
  <si>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</si>
  <si>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</si>
  <si>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</si>
  <si>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</si>
  <si>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</si>
  <si>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</si>
  <si>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</si>
  <si>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</si>
  <si>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</si>
  <si>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</si>
  <si>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</si>
  <si>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</si>
  <si>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</si>
  <si>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</si>
  <si>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</si>
  <si>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</si>
  <si>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</si>
  <si>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</si>
  <si>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</si>
  <si>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</si>
  <si>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</si>
  <si>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</si>
  <si>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</si>
  <si>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</si>
  <si>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</si>
  <si>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</si>
  <si>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</si>
  <si>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</si>
  <si>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</si>
  <si>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</si>
  <si>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</si>
  <si>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</si>
  <si>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</si>
  <si>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</si>
  <si>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</si>
  <si>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</si>
  <si>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</si>
  <si>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</si>
  <si>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</si>
  <si>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</si>
  <si>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</si>
  <si>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</si>
  <si>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</si>
  <si>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</si>
  <si>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</si>
  <si>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</si>
  <si>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</si>
  <si>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</si>
  <si>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</si>
  <si>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</si>
  <si>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</si>
  <si>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</si>
  <si>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</si>
  <si>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</si>
  <si>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</si>
  <si>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</si>
  <si>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</si>
  <si>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</si>
  <si>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</si>
  <si>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</si>
  <si>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</si>
  <si>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</si>
  <si>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</si>
  <si>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</si>
  <si>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</si>
  <si>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</si>
  <si>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</si>
  <si>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</si>
  <si>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</si>
  <si>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</si>
  <si>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</si>
  <si>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</si>
  <si>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</si>
  <si>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</si>
  <si>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</si>
  <si>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</si>
  <si>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</si>
  <si>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</si>
  <si>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</si>
  <si>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</si>
  <si>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</si>
  <si>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</si>
  <si>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</si>
  <si>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</si>
  <si>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</si>
  <si>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</si>
  <si>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</si>
  <si>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</si>
  <si>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</si>
  <si>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</si>
  <si>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</si>
  <si>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</si>
  <si>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</si>
  <si>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</si>
  <si>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</si>
  <si>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</si>
  <si>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</si>
  <si>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</si>
  <si>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</si>
  <si>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</si>
  <si>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</si>
  <si>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</si>
  <si>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</si>
  <si>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</si>
  <si>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</si>
  <si>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</si>
  <si>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</si>
  <si>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</si>
  <si>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</si>
  <si>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</si>
  <si>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</si>
  <si>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</si>
  <si>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</si>
  <si>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</si>
  <si>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</si>
  <si>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</si>
  <si>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</si>
  <si>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</si>
  <si>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</si>
  <si>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</si>
  <si>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</si>
  <si>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</si>
  <si>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</si>
  <si>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</si>
  <si>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</si>
  <si>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</si>
  <si>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</si>
  <si>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</si>
  <si>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</si>
  <si>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</si>
  <si>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</si>
  <si>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</si>
  <si>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</si>
  <si>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</si>
  <si>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</si>
  <si>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</si>
  <si>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</si>
  <si>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</si>
  <si>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</si>
  <si>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</si>
  <si>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</si>
  <si>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</si>
  <si>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</si>
  <si>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</si>
  <si>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</si>
  <si>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</si>
  <si>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</si>
  <si>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</si>
  <si>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</si>
  <si>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</si>
  <si>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</si>
  <si>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</si>
  <si>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</si>
  <si>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</si>
  <si>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</si>
  <si>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</si>
  <si>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</si>
  <si>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</si>
  <si>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</si>
  <si>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</si>
  <si>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</si>
  <si>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</si>
  <si>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</si>
  <si>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</si>
  <si>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</si>
  <si>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</si>
  <si>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</si>
  <si>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</si>
  <si>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</si>
  <si>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</si>
  <si>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</si>
  <si>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</si>
  <si>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</si>
  <si>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</si>
  <si>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</si>
  <si>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</si>
  <si>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</si>
  <si>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</si>
  <si>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</si>
  <si>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</si>
  <si>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</si>
  <si>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</si>
  <si>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</si>
  <si>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</si>
  <si>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</si>
  <si>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</si>
  <si>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</si>
  <si>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</si>
  <si>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</si>
  <si>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</si>
  <si>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</si>
  <si>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</si>
  <si>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</si>
  <si>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</si>
  <si>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</si>
  <si>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</si>
  <si>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</si>
  <si>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</si>
  <si>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</si>
  <si>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</si>
  <si>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</si>
  <si>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</si>
  <si>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</si>
  <si>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</si>
  <si>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</si>
  <si>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</si>
  <si>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</si>
  <si>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</si>
  <si>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</si>
  <si>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</si>
  <si>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</si>
  <si>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</si>
  <si>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</si>
  <si>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</si>
  <si>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</si>
  <si>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</si>
  <si>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</si>
  <si>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</si>
  <si>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</si>
  <si>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</si>
  <si>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</si>
  <si>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</si>
  <si>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</si>
  <si>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</si>
  <si>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</si>
  <si>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</si>
  <si>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</si>
  <si>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</si>
  <si>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</si>
  <si>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</si>
  <si>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</si>
  <si>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</si>
  <si>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</si>
  <si>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</si>
  <si>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</si>
  <si>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</si>
  <si>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</si>
  <si>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</si>
  <si>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</si>
  <si>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</si>
  <si>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</si>
  <si>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</si>
  <si>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</si>
  <si>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</si>
  <si>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</si>
  <si>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</si>
  <si>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</si>
  <si>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</si>
  <si>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</si>
  <si>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</si>
  <si>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</si>
  <si>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</si>
  <si>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</si>
  <si>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</si>
  <si>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</si>
  <si>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</si>
  <si>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</si>
  <si>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</si>
  <si>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</si>
  <si>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</si>
  <si>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</si>
  <si>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</si>
  <si>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</si>
  <si>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</si>
  <si>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</si>
  <si>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</si>
  <si>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</si>
  <si>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</si>
  <si>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</si>
  <si>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</si>
  <si>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</si>
  <si>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</si>
  <si>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</si>
  <si>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</si>
  <si>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</si>
  <si>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</si>
  <si>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</si>
  <si>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</si>
  <si>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</si>
  <si>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</si>
  <si>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</si>
  <si>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</si>
  <si>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</si>
  <si>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</si>
  <si>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</si>
  <si>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</si>
  <si>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</si>
  <si>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</si>
  <si>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</si>
  <si>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</si>
  <si>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</si>
  <si>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</si>
  <si>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</si>
  <si>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</si>
  <si>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</si>
  <si>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</si>
  <si>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</si>
  <si>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</si>
  <si>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</si>
  <si>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</si>
  <si>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</si>
  <si>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</si>
  <si>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</si>
  <si>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</si>
  <si>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</si>
  <si>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</si>
  <si>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</si>
  <si>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</si>
  <si>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</si>
  <si>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</si>
  <si>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</si>
  <si>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</si>
  <si>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</si>
  <si>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</si>
  <si>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</si>
  <si>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</si>
  <si>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</si>
  <si>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</si>
  <si>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</si>
  <si>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</si>
  <si>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</si>
  <si>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</si>
  <si>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</si>
  <si>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</si>
  <si>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</si>
  <si>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</si>
  <si>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</si>
  <si>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</si>
  <si>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</si>
  <si>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</si>
  <si>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</si>
  <si>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</si>
  <si>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</si>
  <si>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</si>
  <si>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</si>
  <si>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</si>
  <si>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</si>
  <si>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</si>
  <si>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</si>
  <si>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</si>
  <si>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</si>
  <si>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</si>
  <si>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</si>
  <si>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</si>
  <si>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</si>
  <si>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</si>
  <si>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</si>
  <si>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</si>
  <si>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</si>
  <si>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</si>
  <si>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</si>
  <si>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</si>
  <si>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</si>
  <si>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</si>
  <si>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</si>
  <si>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</si>
  <si>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</si>
  <si>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</si>
  <si>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</si>
  <si>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</si>
  <si>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</si>
  <si>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</si>
  <si>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</si>
  <si>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</si>
  <si>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</si>
  <si>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</si>
  <si>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</si>
  <si>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</si>
  <si>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</si>
  <si>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</si>
  <si>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</si>
  <si>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</si>
  <si>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</si>
  <si>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</si>
  <si>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</si>
  <si>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</si>
  <si>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</si>
  <si>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</si>
  <si>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</si>
  <si>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</si>
  <si>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</si>
  <si>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</si>
  <si>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</si>
  <si>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</si>
  <si>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</si>
  <si>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</si>
  <si>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</si>
  <si>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</si>
  <si>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</si>
  <si>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</si>
  <si>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</si>
  <si>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</si>
  <si>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</si>
  <si>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</si>
  <si>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</si>
  <si>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</si>
  <si>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</si>
  <si>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</si>
  <si>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</si>
  <si>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</si>
  <si>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</si>
  <si>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</si>
  <si>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</si>
  <si>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</si>
  <si>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</si>
  <si>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</si>
  <si>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</si>
  <si>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</si>
  <si>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</si>
  <si>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</si>
  <si>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</si>
  <si>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</si>
  <si>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</si>
  <si>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</si>
  <si>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</si>
  <si>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</si>
  <si>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</si>
  <si>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</si>
  <si>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</si>
  <si>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</si>
  <si>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</si>
  <si>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</si>
  <si>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</si>
  <si>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</si>
  <si>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</si>
  <si>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</si>
  <si>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</si>
  <si>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</si>
  <si>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</si>
  <si>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</si>
  <si>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</si>
  <si>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</si>
  <si>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</si>
  <si>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</si>
  <si>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</si>
  <si>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</si>
  <si>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</si>
  <si>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</si>
  <si>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</si>
  <si>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</si>
  <si>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</si>
  <si>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</si>
  <si>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</si>
  <si>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</si>
  <si>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</si>
  <si>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</si>
  <si>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</si>
  <si>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</si>
  <si>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</si>
  <si>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</si>
  <si>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</si>
  <si>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</si>
  <si>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</si>
  <si>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</si>
  <si>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</si>
  <si>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</si>
  <si>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</si>
  <si>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</si>
  <si>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</si>
  <si>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</si>
  <si>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</si>
  <si>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</si>
  <si>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</si>
  <si>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</si>
  <si>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</si>
  <si>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</si>
  <si>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</si>
  <si>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</si>
  <si>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</si>
  <si>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</si>
  <si>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</si>
  <si>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</si>
  <si>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</si>
  <si>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</si>
  <si>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</si>
  <si>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</si>
  <si>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</si>
  <si>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</si>
  <si>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</si>
  <si>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</si>
  <si>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</si>
  <si>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</si>
  <si>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</si>
  <si>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</si>
  <si>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</si>
  <si>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</si>
  <si>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</si>
  <si>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</si>
  <si>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</si>
  <si>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</si>
  <si>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</si>
  <si>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</si>
  <si>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</si>
  <si>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</si>
  <si>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</si>
  <si>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</si>
  <si>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</si>
  <si>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</si>
  <si>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</si>
  <si>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</si>
  <si>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</si>
  <si>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</si>
  <si>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</si>
  <si>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</si>
  <si>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</si>
  <si>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</si>
  <si>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</si>
  <si>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</si>
  <si>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</si>
  <si>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</si>
  <si>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</si>
  <si>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</si>
  <si>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</si>
  <si>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</si>
  <si>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</si>
  <si>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</si>
  <si>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</si>
  <si>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</si>
  <si>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</si>
  <si>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</si>
  <si>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</si>
  <si>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</si>
  <si>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</si>
  <si>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</si>
  <si>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</si>
  <si>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</si>
  <si>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</si>
  <si>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</si>
  <si>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</si>
  <si>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</si>
  <si>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</si>
  <si>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</si>
  <si>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</si>
  <si>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</si>
  <si>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</si>
  <si>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</si>
  <si>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</si>
  <si>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</si>
  <si>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</si>
  <si>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</si>
  <si>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</si>
  <si>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</si>
  <si>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</si>
  <si>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</si>
  <si>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</si>
  <si>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</si>
  <si>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</si>
  <si>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</si>
  <si>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</si>
  <si>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</si>
  <si>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</si>
  <si>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</si>
  <si>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</si>
  <si>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</si>
  <si>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</si>
  <si>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</si>
  <si>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</si>
  <si>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</si>
  <si>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</si>
  <si>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</si>
  <si>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</si>
  <si>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</si>
  <si>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</si>
  <si>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</si>
  <si>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</si>
  <si>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</si>
  <si>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</si>
  <si>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</si>
  <si>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</si>
  <si>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</si>
  <si>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</si>
  <si>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</si>
  <si>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</si>
  <si>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</si>
  <si>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</si>
  <si>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</si>
  <si>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</si>
  <si>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</si>
  <si>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</si>
  <si>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</si>
  <si>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</si>
  <si>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</si>
  <si>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</si>
  <si>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</si>
  <si>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</si>
  <si>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</si>
  <si>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</si>
  <si>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</si>
  <si>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</si>
  <si>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</si>
  <si>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</si>
  <si>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</si>
  <si>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</si>
  <si>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</si>
  <si>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</si>
  <si>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</si>
  <si>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</si>
  <si>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</si>
  <si>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</si>
  <si>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</si>
  <si>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</si>
  <si>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</si>
  <si>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</si>
  <si>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</si>
  <si>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</si>
  <si>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</si>
  <si>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</si>
  <si>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</si>
  <si>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</si>
  <si>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</si>
  <si>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</si>
  <si>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</si>
  <si>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</si>
  <si>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</si>
  <si>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</si>
  <si>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</si>
  <si>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</si>
  <si>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</si>
  <si>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</si>
  <si>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</si>
  <si>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</si>
  <si>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</si>
  <si>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</si>
  <si>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</si>
  <si>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</si>
  <si>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</si>
  <si>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</si>
  <si>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</si>
  <si>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</si>
  <si>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</si>
  <si>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</si>
  <si>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</si>
  <si>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</si>
  <si>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</si>
  <si>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</si>
  <si>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</si>
  <si>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</si>
  <si>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</si>
  <si>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</si>
  <si>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</si>
  <si>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</si>
  <si>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</si>
  <si>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</si>
  <si>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</si>
  <si>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</si>
  <si>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</si>
  <si>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</si>
  <si>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</si>
  <si>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</si>
  <si>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</si>
  <si>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</si>
  <si>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</si>
  <si>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</si>
  <si>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</si>
  <si>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</si>
  <si>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</si>
  <si>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</si>
  <si>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</si>
  <si>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</si>
  <si>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</si>
  <si>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</si>
  <si>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</si>
  <si>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</si>
  <si>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</si>
  <si>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</si>
  <si>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</si>
  <si>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</si>
  <si>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</si>
  <si>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</si>
  <si>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</si>
  <si>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</si>
  <si>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</si>
  <si>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</si>
  <si>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</si>
  <si>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</si>
  <si>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</si>
  <si>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</si>
  <si>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</si>
  <si>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</si>
  <si>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</si>
  <si>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</si>
  <si>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</si>
  <si>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</si>
  <si>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</si>
  <si>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</si>
  <si>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</si>
  <si>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</si>
  <si>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</si>
  <si>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</si>
  <si>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</si>
  <si>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</si>
  <si>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</si>
  <si>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</si>
  <si>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</si>
  <si>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</si>
  <si>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</si>
  <si>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</si>
  <si>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</si>
  <si>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</si>
  <si>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</si>
  <si>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</si>
  <si>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</si>
  <si>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</si>
  <si>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</si>
  <si>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</si>
  <si>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</si>
  <si>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</si>
  <si>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</si>
  <si>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</si>
  <si>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</si>
  <si>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</si>
  <si>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</si>
  <si>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</si>
  <si>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</si>
  <si>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</si>
  <si>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</si>
  <si>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</si>
  <si>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</si>
  <si>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</si>
  <si>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</si>
  <si>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</si>
  <si>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</si>
  <si>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</si>
  <si>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</si>
  <si>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</si>
  <si>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</si>
  <si>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</si>
  <si>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</si>
  <si>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</si>
  <si>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</si>
  <si>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</si>
  <si>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</si>
  <si>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</si>
  <si>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</si>
  <si>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</si>
  <si>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</si>
  <si>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</si>
  <si>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</si>
  <si>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</si>
  <si>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</si>
  <si>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</si>
  <si>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</si>
  <si>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</si>
  <si>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</si>
  <si>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</si>
  <si>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</si>
  <si>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</si>
  <si>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</si>
  <si>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</si>
  <si>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</si>
  <si>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</si>
  <si>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</si>
  <si>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</si>
  <si>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</si>
  <si>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</si>
  <si>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</si>
  <si>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</si>
  <si>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</si>
  <si>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</si>
  <si>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</si>
  <si>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</si>
  <si>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</si>
  <si>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</si>
  <si>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</si>
  <si>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</si>
  <si>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</si>
  <si>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</si>
  <si>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</si>
  <si>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</si>
  <si>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</si>
  <si>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</si>
  <si>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</si>
  <si>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</si>
  <si>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</si>
  <si>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</si>
  <si>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</si>
  <si>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</si>
  <si>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</si>
  <si>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</si>
  <si>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</si>
  <si>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</si>
  <si>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</si>
  <si>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</si>
  <si>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</si>
  <si>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</si>
  <si>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</si>
  <si>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</si>
  <si>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</si>
  <si>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</si>
  <si>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</si>
  <si>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</si>
  <si>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</si>
  <si>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</si>
  <si>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</si>
  <si>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</si>
  <si>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</si>
  <si>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</si>
  <si>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</si>
  <si>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</si>
  <si>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</si>
  <si>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</si>
  <si>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</si>
  <si>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</si>
  <si>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</si>
  <si>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</si>
  <si>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</si>
  <si>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</si>
  <si>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</si>
  <si>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</si>
  <si>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</si>
  <si>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</si>
  <si>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</si>
  <si>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</si>
  <si>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</si>
  <si>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</si>
  <si>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</si>
  <si>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</si>
  <si>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</si>
  <si>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</si>
  <si>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</si>
  <si>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</si>
  <si>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</si>
  <si>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</si>
  <si>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</si>
  <si>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</si>
  <si>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</si>
  <si>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</si>
  <si>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</si>
  <si>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</si>
  <si>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</si>
  <si>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</si>
  <si>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</si>
  <si>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</si>
  <si>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</si>
  <si>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</si>
  <si>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</si>
  <si>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</si>
  <si>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</si>
  <si>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</si>
  <si>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</si>
  <si>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</si>
  <si>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</si>
  <si>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</si>
  <si>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</si>
  <si>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</si>
  <si>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</si>
  <si>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</si>
  <si>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</si>
  <si>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</si>
  <si>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</si>
  <si>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</si>
  <si>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</si>
  <si>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</si>
  <si>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</si>
  <si>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</si>
  <si>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</si>
  <si>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</si>
  <si>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</si>
  <si>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</si>
  <si>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</si>
  <si>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</si>
  <si>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</si>
  <si>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</si>
  <si>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</si>
  <si>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</si>
  <si>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</si>
  <si>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</si>
  <si>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</si>
  <si>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</si>
  <si>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</si>
  <si>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</si>
  <si>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</si>
  <si>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</si>
  <si>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</si>
  <si>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</si>
  <si>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</si>
  <si>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</si>
  <si>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</si>
  <si>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</si>
  <si>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</si>
  <si>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</si>
  <si>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</si>
  <si>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</si>
  <si>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</si>
  <si>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</si>
  <si>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</si>
  <si>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</si>
  <si>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</si>
  <si>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</si>
  <si>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</si>
  <si>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</si>
  <si>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</si>
  <si>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</si>
  <si>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</si>
  <si>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</si>
  <si>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</si>
  <si>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</si>
  <si>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</si>
  <si>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</si>
  <si>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</si>
  <si>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</si>
  <si>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</si>
  <si>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</si>
  <si>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</si>
  <si>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</si>
  <si>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</si>
  <si>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</si>
  <si>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</si>
  <si>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</si>
  <si>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</si>
  <si>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</si>
  <si>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</si>
  <si>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</si>
  <si>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</si>
  <si>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</si>
  <si>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</si>
  <si>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</si>
  <si>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</si>
  <si>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</si>
  <si>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</si>
  <si>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</si>
  <si>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</si>
  <si>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</si>
  <si>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</si>
  <si>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</si>
  <si>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</si>
  <si>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</si>
  <si>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</si>
  <si>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</si>
  <si>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</si>
  <si>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</si>
  <si>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</si>
  <si>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</si>
  <si>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</si>
  <si>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</si>
  <si>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</si>
  <si>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</si>
  <si>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</si>
  <si>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</si>
  <si>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</si>
  <si>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</si>
  <si>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</si>
  <si>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</si>
  <si>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</si>
  <si>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</si>
  <si>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</si>
  <si>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</si>
  <si>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</si>
  <si>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</si>
  <si>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</si>
  <si>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</si>
  <si>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</si>
  <si>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</si>
  <si>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</si>
  <si>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</si>
  <si>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</si>
  <si>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</si>
  <si>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</si>
  <si>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</si>
  <si>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</si>
  <si>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</si>
  <si>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</si>
  <si>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</si>
  <si>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</si>
  <si>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</si>
  <si>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</si>
  <si>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</si>
  <si>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</si>
  <si>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</si>
  <si>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</si>
  <si>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</si>
  <si>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</si>
  <si>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</si>
  <si>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</si>
  <si>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</si>
  <si>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</si>
  <si>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</si>
  <si>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</si>
  <si>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</si>
  <si>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</si>
  <si>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</si>
  <si>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</si>
  <si>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</si>
  <si>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</si>
  <si>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</si>
  <si>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</si>
  <si>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</si>
  <si>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</si>
  <si>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</si>
  <si>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</si>
  <si>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</si>
  <si>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</si>
  <si>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</si>
  <si>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</si>
  <si>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</si>
  <si>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</si>
  <si>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</si>
  <si>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</si>
  <si>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</si>
  <si>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</si>
  <si>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</si>
  <si>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</si>
  <si>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</si>
  <si>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</si>
  <si>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</si>
  <si>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</si>
  <si>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</si>
  <si>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</si>
  <si>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</si>
  <si>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</si>
  <si>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</si>
  <si>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</si>
  <si>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</si>
  <si>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</si>
  <si>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</si>
  <si>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</si>
  <si>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</si>
  <si>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</si>
  <si>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</si>
  <si>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</si>
  <si>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</si>
  <si>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</si>
  <si>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</si>
  <si>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</si>
  <si>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</si>
  <si>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</si>
  <si>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</si>
  <si>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</si>
  <si>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</si>
  <si>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</si>
  <si>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</si>
  <si>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</si>
  <si>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</si>
  <si>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</si>
  <si>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</si>
  <si>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</si>
  <si>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</si>
  <si>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</si>
  <si>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</si>
  <si>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</si>
  <si>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</si>
  <si>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</si>
  <si>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</si>
  <si>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</si>
  <si>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</si>
  <si>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</si>
  <si>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</si>
  <si>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</si>
  <si>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</si>
  <si>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</si>
  <si>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</si>
  <si>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</si>
  <si>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</si>
  <si>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</si>
  <si>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</si>
  <si>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</si>
  <si>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</si>
  <si>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</si>
  <si>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</si>
  <si>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</si>
  <si>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</si>
  <si>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</si>
  <si>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</si>
  <si>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</si>
  <si>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</si>
  <si>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</si>
  <si>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</si>
  <si>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</si>
  <si>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</si>
  <si>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</si>
  <si>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</si>
  <si>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</si>
  <si>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</si>
  <si>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</si>
  <si>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</si>
  <si>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</si>
  <si>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</si>
  <si>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</si>
  <si>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</si>
  <si>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</si>
  <si>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</si>
  <si>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</si>
  <si>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</si>
  <si>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</si>
  <si>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</si>
  <si>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</si>
  <si>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</si>
  <si>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</si>
  <si>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</si>
  <si>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</si>
  <si>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</si>
  <si>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</si>
  <si>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</si>
  <si>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</si>
  <si>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</si>
  <si>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</si>
  <si>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</si>
  <si>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</si>
  <si>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</si>
  <si>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</si>
  <si>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</si>
  <si>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</si>
  <si>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</si>
  <si>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</si>
  <si>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</si>
  <si>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</si>
  <si>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</si>
  <si>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</si>
  <si>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</si>
  <si>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</si>
  <si>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</si>
  <si>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</si>
  <si>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</si>
  <si>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</si>
  <si>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</si>
  <si>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</si>
  <si>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</si>
  <si>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</si>
  <si>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</si>
  <si>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</si>
  <si>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</si>
  <si>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</si>
  <si>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</si>
  <si>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</si>
  <si>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</si>
  <si>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</si>
  <si>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</si>
  <si>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</si>
  <si>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</si>
  <si>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</si>
  <si>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</si>
  <si>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</si>
  <si>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</si>
  <si>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</si>
  <si>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</si>
  <si>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</si>
  <si>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</si>
  <si>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</si>
  <si>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</si>
  <si>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</si>
  <si>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</si>
  <si>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</si>
  <si>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</si>
  <si>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</si>
  <si>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</si>
  <si>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</si>
  <si>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</si>
  <si>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</si>
  <si>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</si>
  <si>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</si>
  <si>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</si>
  <si>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</si>
  <si>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</si>
  <si>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</si>
  <si>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</si>
  <si>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</si>
  <si>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</si>
  <si>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</si>
  <si>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</si>
  <si>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</si>
  <si>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</si>
  <si>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</si>
  <si>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</si>
  <si>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</si>
  <si>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</si>
  <si>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</si>
  <si>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</si>
  <si>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</si>
  <si>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</si>
  <si>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</si>
  <si>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</si>
  <si>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</si>
  <si>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</si>
  <si>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</si>
  <si>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</si>
  <si>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</si>
  <si>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</si>
  <si>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</si>
  <si>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</si>
  <si>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</si>
  <si>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</si>
  <si>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</si>
  <si>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</si>
  <si>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</si>
  <si>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</si>
  <si>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</si>
  <si>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</si>
  <si>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</si>
  <si>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</si>
  <si>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</si>
  <si>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</si>
  <si>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</si>
  <si>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</si>
  <si>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</si>
  <si>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</si>
  <si>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</si>
  <si>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</si>
  <si>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</si>
  <si>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</si>
  <si>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</si>
  <si>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</si>
  <si>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</si>
  <si>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</si>
  <si>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</si>
  <si>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</si>
  <si>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</si>
  <si>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</si>
  <si>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</si>
  <si>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</si>
  <si>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</si>
  <si>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</si>
  <si>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</si>
  <si>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</si>
  <si>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</si>
  <si>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</si>
  <si>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</si>
  <si>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</si>
  <si>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</si>
  <si>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</si>
  <si>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</si>
  <si>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</si>
  <si>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</si>
  <si>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</si>
  <si>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</si>
  <si>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</si>
  <si>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</si>
  <si>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</si>
  <si>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</si>
  <si>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</si>
  <si>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</si>
  <si>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</si>
  <si>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</si>
  <si>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</si>
  <si>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</si>
  <si>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</si>
  <si>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</si>
  <si>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</si>
  <si>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</si>
  <si>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</si>
  <si>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</si>
  <si>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</si>
  <si>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</si>
  <si>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</si>
  <si>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</si>
  <si>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</si>
  <si>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</si>
  <si>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</si>
  <si>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</si>
  <si>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</si>
  <si>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</si>
  <si>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</si>
  <si>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</si>
  <si>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</si>
  <si>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</si>
  <si>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</si>
  <si>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</si>
  <si>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</si>
  <si>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</si>
  <si>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</si>
  <si>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</si>
  <si>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</si>
  <si>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</si>
  <si>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</si>
  <si>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</si>
  <si>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</si>
  <si>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</si>
  <si>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</si>
  <si>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</si>
  <si>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</si>
  <si>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</si>
  <si>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</si>
  <si>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</si>
  <si>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</si>
  <si>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</si>
  <si>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</si>
  <si>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</si>
  <si>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</si>
  <si>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</si>
  <si>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</si>
  <si>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</si>
  <si>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</si>
  <si>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</si>
  <si>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</si>
  <si>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</si>
  <si>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</si>
  <si>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</si>
  <si>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</si>
  <si>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</si>
  <si>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</si>
  <si>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</si>
  <si>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</si>
  <si>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</si>
  <si>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</si>
  <si>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</si>
  <si>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</si>
  <si>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</si>
  <si>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</si>
  <si>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</si>
  <si>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</si>
  <si>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</si>
  <si>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</si>
  <si>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</si>
  <si>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</si>
  <si>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</si>
  <si>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</si>
  <si>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</si>
  <si>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</si>
  <si>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</si>
  <si>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</si>
  <si>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</si>
  <si>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</si>
  <si>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</si>
  <si>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</si>
  <si>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</si>
  <si>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</si>
  <si>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</si>
  <si>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</si>
  <si>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</si>
  <si>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</si>
  <si>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</si>
  <si>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</si>
  <si>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</si>
  <si>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</si>
  <si>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</si>
  <si>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</si>
  <si>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</si>
  <si>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</si>
  <si>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</si>
  <si>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</si>
  <si>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</si>
  <si>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</si>
  <si>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</si>
  <si>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</si>
  <si>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</si>
  <si>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</si>
  <si>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</si>
  <si>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</si>
  <si>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</si>
  <si>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</si>
  <si>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</si>
  <si>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</si>
  <si>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</si>
  <si>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</si>
  <si>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</si>
  <si>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</si>
  <si>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</si>
  <si>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</si>
  <si>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</si>
  <si>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</si>
  <si>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</si>
  <si>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</si>
  <si>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</si>
  <si>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</si>
  <si>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</si>
  <si>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</si>
  <si>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</si>
  <si>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</si>
  <si>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</si>
  <si>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</si>
  <si>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</si>
  <si>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</si>
  <si>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</si>
  <si>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</si>
  <si>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</si>
  <si>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</si>
  <si>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</si>
  <si>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</si>
  <si>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</si>
  <si>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</si>
  <si>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</si>
  <si>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</si>
  <si>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</si>
  <si>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</si>
  <si>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</si>
  <si>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</si>
  <si>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</si>
  <si>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</si>
  <si>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</si>
  <si>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</si>
  <si>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</si>
  <si>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</si>
  <si>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</si>
  <si>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</si>
  <si>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</si>
  <si>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</si>
  <si>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</si>
  <si>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</si>
  <si>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</si>
  <si>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</si>
  <si>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</si>
  <si>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</si>
  <si>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</si>
  <si>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</si>
  <si>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</si>
  <si>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</si>
  <si>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</si>
  <si>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</si>
  <si>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</si>
  <si>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</si>
  <si>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</si>
  <si>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</si>
  <si>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</si>
  <si>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</si>
  <si>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</si>
  <si>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</si>
  <si>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</si>
  <si>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</si>
  <si>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</si>
  <si>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</si>
  <si>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</si>
  <si>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</si>
  <si>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</si>
  <si>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</si>
  <si>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</si>
  <si>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</si>
  <si>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</si>
  <si>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</si>
  <si>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</si>
  <si>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</si>
  <si>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</si>
  <si>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</si>
  <si>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</si>
  <si>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</si>
  <si>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</si>
  <si>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</si>
  <si>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</si>
  <si>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</si>
  <si>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</si>
  <si>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</si>
  <si>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</si>
  <si>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</si>
  <si>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</si>
  <si>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</si>
  <si>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</si>
  <si>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</si>
  <si>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</si>
  <si>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</si>
  <si>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</si>
  <si>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</si>
  <si>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</si>
  <si>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</si>
  <si>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</si>
  <si>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</si>
  <si>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</si>
  <si>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</si>
  <si>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</si>
  <si>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</si>
  <si>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</si>
  <si>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</si>
  <si>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</si>
  <si>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</si>
  <si>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</si>
  <si>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</si>
  <si>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</si>
  <si>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</si>
  <si>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</si>
  <si>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</si>
  <si>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</si>
  <si>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</si>
  <si>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</si>
  <si>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</si>
  <si>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</si>
  <si>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</si>
  <si>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</si>
  <si>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</si>
  <si>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</si>
  <si>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</si>
  <si>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</si>
  <si>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</si>
  <si>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</si>
  <si>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</si>
  <si>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</si>
  <si>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</si>
  <si>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</si>
  <si>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</si>
  <si>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</si>
  <si>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</si>
  <si>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</si>
  <si>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</si>
  <si>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</si>
  <si>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</si>
  <si>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</si>
  <si>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</si>
  <si>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</si>
  <si>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</si>
  <si>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</si>
  <si>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</si>
  <si>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</si>
  <si>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</si>
  <si>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</si>
  <si>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</si>
  <si>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</si>
  <si>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</si>
  <si>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</si>
  <si>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</si>
  <si>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</si>
  <si>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</si>
  <si>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</si>
  <si>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</si>
  <si>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</si>
  <si>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</si>
  <si>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</si>
  <si>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</si>
  <si>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</si>
  <si>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</si>
  <si>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</si>
  <si>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</si>
  <si>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</si>
  <si>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</si>
  <si>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</si>
  <si>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</si>
  <si>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</si>
  <si>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</si>
  <si>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</si>
  <si>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</si>
  <si>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</si>
  <si>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</si>
  <si>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</si>
  <si>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</si>
  <si>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</si>
  <si>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</si>
  <si>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</si>
  <si>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</si>
  <si>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</si>
  <si>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</si>
  <si>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</si>
  <si>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</si>
  <si>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</si>
  <si>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</si>
  <si>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</si>
  <si>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</si>
  <si>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</si>
  <si>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</si>
  <si>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</si>
  <si>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</si>
  <si>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</si>
  <si>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</si>
  <si>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</si>
  <si>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</si>
  <si>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</si>
  <si>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</si>
  <si>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</si>
  <si>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</si>
  <si>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</si>
  <si>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</si>
  <si>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</si>
  <si>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</si>
  <si>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</si>
  <si>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</si>
  <si>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</si>
  <si>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</si>
  <si>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</si>
  <si>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</si>
  <si>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</si>
  <si>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</si>
  <si>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</si>
  <si>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</si>
  <si>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</si>
  <si>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</si>
  <si>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</si>
  <si>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</si>
  <si>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</si>
  <si>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</si>
  <si>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</si>
  <si>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</si>
  <si>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</si>
  <si>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</si>
  <si>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</si>
  <si>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</si>
  <si>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</si>
  <si>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</si>
  <si>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</si>
  <si>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</si>
  <si>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</si>
  <si>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</si>
  <si>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</si>
  <si>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</si>
  <si>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</si>
  <si>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</si>
  <si>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</si>
  <si>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</si>
  <si>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</si>
  <si>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</si>
  <si>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</si>
  <si>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</si>
  <si>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</si>
  <si>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</si>
  <si>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</si>
  <si>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</si>
  <si>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</si>
  <si>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</si>
  <si>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</si>
  <si>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</si>
  <si>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</si>
  <si>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</si>
  <si>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</si>
  <si>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</si>
  <si>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</si>
  <si>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</si>
  <si>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</si>
  <si>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</si>
  <si>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</si>
  <si>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</si>
  <si>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</si>
  <si>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</si>
  <si>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</si>
  <si>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</si>
  <si>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</si>
  <si>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</si>
  <si>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</si>
  <si>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</si>
  <si>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</si>
  <si>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</si>
  <si>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</si>
  <si>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</si>
  <si>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</si>
  <si>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</si>
  <si>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</si>
  <si>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</si>
  <si>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</si>
  <si>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</si>
  <si>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</si>
  <si>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</si>
  <si>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</si>
  <si>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</si>
  <si>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</si>
  <si>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</si>
  <si>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</si>
  <si>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</si>
  <si>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</si>
  <si>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</si>
  <si>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</si>
  <si>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</si>
  <si>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</si>
  <si>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</si>
  <si>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</si>
  <si>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</si>
  <si>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</si>
  <si>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</si>
  <si>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</si>
  <si>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</si>
  <si>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</si>
  <si>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</si>
  <si>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</si>
  <si>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</si>
  <si>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</si>
  <si>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</si>
  <si>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</si>
  <si>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</si>
  <si>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</si>
  <si>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</si>
  <si>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</si>
  <si>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</si>
  <si>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</si>
  <si>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</si>
  <si>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</si>
  <si>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</si>
  <si>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</si>
  <si>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</si>
  <si>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</si>
  <si>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</si>
  <si>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</si>
  <si>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</si>
  <si>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</si>
  <si>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</si>
  <si>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</si>
  <si>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</si>
  <si>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</si>
  <si>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</si>
  <si>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</si>
  <si>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</si>
  <si>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</si>
  <si>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</si>
  <si>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</si>
  <si>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</si>
  <si>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</si>
  <si>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</si>
  <si>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</si>
  <si>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</si>
  <si>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</si>
  <si>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</si>
  <si>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</si>
  <si>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</si>
  <si>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</si>
  <si>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</si>
  <si>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</si>
  <si>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</si>
  <si>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</si>
  <si>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</si>
  <si>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</si>
  <si>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</si>
  <si>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</si>
  <si>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</si>
  <si>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</si>
  <si>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</si>
  <si>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</si>
  <si>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</si>
  <si>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</si>
  <si>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</si>
  <si>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</si>
  <si>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</si>
  <si>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</si>
  <si>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</si>
  <si>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</si>
  <si>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</si>
  <si>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</si>
  <si>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</si>
  <si>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</si>
  <si>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</si>
  <si>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</si>
  <si>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</si>
  <si>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</si>
  <si>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</si>
  <si>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</si>
  <si>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</si>
  <si>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</si>
  <si>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</si>
  <si>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</si>
  <si>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</si>
  <si>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</si>
  <si>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</si>
  <si>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</si>
  <si>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</si>
  <si>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</si>
  <si>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</si>
  <si>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</si>
  <si>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</si>
  <si>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</si>
  <si>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</si>
  <si>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</si>
  <si>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</si>
  <si>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</si>
  <si>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</si>
  <si>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</si>
  <si>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</si>
  <si>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</si>
  <si>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</si>
  <si>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</si>
  <si>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</si>
  <si>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</si>
  <si>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</si>
  <si>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</si>
  <si>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</si>
  <si>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</si>
  <si>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</si>
  <si>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</si>
  <si>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</si>
  <si>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</si>
  <si>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</si>
  <si>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</si>
  <si>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</si>
  <si>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</si>
  <si>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</si>
  <si>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</si>
  <si>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</si>
  <si>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</si>
  <si>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</si>
  <si>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</si>
  <si>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</si>
  <si>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</si>
  <si>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</si>
  <si>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</si>
  <si>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</si>
  <si>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</si>
  <si>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</si>
  <si>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</si>
  <si>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</si>
  <si>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</si>
  <si>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</si>
  <si>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</si>
  <si>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</si>
  <si>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</si>
  <si>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</si>
  <si>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</si>
  <si>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</si>
  <si>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</si>
  <si>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</si>
  <si>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</si>
  <si>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</si>
  <si>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</si>
  <si>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</si>
  <si>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</si>
  <si>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</si>
  <si>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</si>
  <si>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</si>
  <si>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</si>
  <si>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</si>
  <si>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</si>
  <si>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</si>
  <si>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</si>
  <si>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</si>
  <si>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</si>
  <si>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</si>
  <si>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</si>
  <si>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</si>
  <si>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</si>
  <si>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</si>
  <si>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</si>
  <si>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</si>
  <si>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</si>
  <si>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</si>
  <si>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</si>
  <si>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</si>
  <si>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</si>
  <si>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</si>
  <si>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</si>
  <si>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</si>
  <si>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</si>
  <si>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</si>
  <si>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</si>
  <si>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</si>
  <si>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</si>
  <si>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</si>
  <si>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</si>
  <si>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</si>
  <si>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</si>
  <si>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</si>
  <si>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</si>
  <si>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</si>
  <si>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</si>
  <si>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</si>
  <si>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</si>
  <si>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</si>
  <si>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</si>
  <si>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</si>
  <si>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</si>
  <si>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</si>
  <si>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</si>
  <si>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</si>
  <si>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</si>
  <si>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</si>
  <si>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</si>
  <si>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</si>
  <si>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</si>
  <si>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</si>
  <si>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</si>
  <si>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</si>
  <si>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</si>
  <si>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</si>
  <si>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</si>
  <si>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</si>
  <si>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</si>
  <si>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</si>
  <si>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</si>
  <si>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</si>
  <si>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</si>
  <si>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</si>
  <si>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</si>
  <si>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</si>
  <si>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</si>
  <si>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</si>
  <si>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</si>
  <si>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</si>
  <si>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</si>
  <si>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</si>
  <si>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</si>
  <si>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</si>
  <si>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</si>
  <si>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</si>
  <si>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</si>
  <si>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</si>
  <si>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</si>
  <si>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</si>
  <si>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</si>
  <si>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</si>
  <si>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</si>
  <si>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</si>
  <si>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</si>
  <si>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</si>
  <si>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</si>
  <si>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</si>
  <si>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</si>
  <si>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</si>
  <si>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</si>
  <si>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</si>
  <si>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</si>
  <si>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</si>
  <si>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</si>
  <si>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</si>
  <si>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</si>
  <si>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</si>
  <si>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</si>
  <si>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</si>
  <si>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</si>
  <si>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</si>
  <si>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</si>
  <si>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</si>
  <si>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</si>
  <si>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</si>
  <si>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</si>
  <si>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</si>
  <si>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</si>
  <si>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</si>
  <si>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</si>
  <si>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</si>
  <si>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</si>
  <si>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</si>
  <si>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</si>
  <si>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</si>
  <si>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</si>
  <si>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</si>
  <si>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</si>
  <si>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</si>
  <si>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</si>
  <si>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</si>
  <si>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</si>
  <si>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</si>
  <si>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</si>
  <si>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</si>
  <si>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</si>
  <si>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</si>
  <si>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</si>
  <si>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</si>
  <si>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</si>
  <si>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</si>
  <si>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</si>
  <si>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</si>
  <si>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</si>
  <si>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</si>
  <si>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</si>
  <si>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</si>
  <si>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</si>
  <si>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</si>
  <si>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</si>
  <si>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</si>
  <si>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</si>
  <si>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</si>
  <si>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</si>
  <si>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</si>
  <si>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</si>
  <si>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</si>
  <si>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</si>
  <si>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</si>
  <si>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</si>
  <si>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</si>
  <si>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</si>
  <si>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</si>
  <si>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</si>
  <si>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</si>
  <si>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</si>
  <si>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</si>
  <si>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</si>
  <si>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</si>
  <si>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</si>
  <si>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</si>
  <si>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</si>
  <si>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</si>
  <si>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</si>
  <si>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</si>
  <si>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</si>
  <si>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</si>
  <si>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</si>
  <si>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</si>
  <si>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</si>
  <si>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</si>
  <si>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</si>
  <si>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</si>
  <si>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</si>
  <si>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</si>
  <si>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</si>
  <si>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</si>
  <si>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</si>
  <si>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</si>
  <si>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</si>
  <si>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</si>
  <si>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</si>
  <si>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</si>
  <si>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</si>
  <si>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</si>
  <si>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</si>
  <si>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</si>
  <si>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</si>
  <si>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</si>
  <si>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</si>
  <si>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</si>
  <si>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</si>
  <si>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</si>
  <si>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</si>
  <si>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</si>
  <si>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</si>
  <si>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</si>
  <si>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</si>
  <si>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</si>
  <si>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</si>
  <si>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</si>
  <si>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</si>
  <si>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</si>
  <si>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</si>
  <si>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</si>
  <si>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</si>
  <si>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</si>
  <si>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</si>
  <si>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</si>
  <si>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</si>
  <si>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</si>
  <si>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</si>
  <si>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</si>
  <si>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</si>
  <si>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</si>
  <si>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</si>
  <si>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</si>
  <si>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</si>
  <si>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</si>
  <si>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</si>
  <si>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</si>
  <si>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</si>
  <si>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</si>
  <si>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</si>
  <si>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</si>
  <si>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</si>
  <si>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</si>
  <si>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</si>
  <si>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</si>
  <si>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</si>
  <si>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</si>
  <si>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</si>
  <si>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</si>
  <si>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</si>
  <si>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</si>
  <si>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</si>
  <si>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</si>
  <si>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</si>
  <si>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</si>
  <si>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</si>
  <si>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</si>
  <si>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</si>
  <si>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</si>
  <si>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</si>
  <si>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</si>
  <si>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</si>
  <si>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</si>
  <si>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</si>
  <si>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</si>
  <si>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</si>
  <si>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</si>
  <si>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</si>
  <si>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</si>
  <si>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</si>
  <si>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</si>
  <si>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</si>
  <si>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</si>
  <si>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</si>
  <si>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</si>
  <si>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</si>
  <si>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</si>
  <si>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</si>
  <si>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</si>
  <si>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</si>
  <si>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</si>
  <si>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</si>
  <si>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</si>
  <si>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</si>
  <si>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</si>
  <si>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</si>
  <si>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</si>
  <si>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</si>
  <si>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</si>
  <si>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</si>
  <si>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</si>
  <si>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</si>
  <si>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</si>
  <si>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</si>
  <si>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</si>
  <si>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</si>
  <si>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</si>
  <si>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</si>
  <si>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</si>
  <si>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</si>
  <si>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</si>
  <si>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</si>
  <si>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</si>
  <si>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</si>
  <si>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</si>
  <si>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</si>
  <si>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</si>
  <si>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</si>
  <si>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</si>
  <si>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</si>
  <si>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</si>
  <si>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</si>
  <si>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</si>
  <si>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</si>
  <si>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</si>
  <si>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</si>
  <si>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</si>
  <si>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</si>
  <si>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</si>
  <si>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</si>
  <si>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</si>
  <si>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</si>
  <si>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</si>
  <si>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</si>
  <si>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</si>
  <si>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</si>
  <si>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</si>
  <si>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</si>
  <si>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</si>
  <si>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</si>
  <si>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</si>
  <si>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</si>
  <si>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</si>
  <si>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</si>
  <si>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</si>
  <si>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</si>
  <si>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</si>
  <si>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</si>
  <si>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</si>
  <si>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</si>
  <si>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</si>
  <si>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</si>
  <si>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</si>
  <si>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</si>
  <si>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</si>
  <si>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</si>
  <si>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</si>
  <si>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</si>
  <si>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</si>
  <si>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</si>
  <si>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</si>
  <si>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</si>
  <si>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</si>
  <si>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</si>
  <si>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</si>
  <si>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</si>
  <si>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</si>
  <si>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</si>
  <si>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</si>
  <si>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</si>
  <si>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</si>
  <si>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</si>
  <si>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</si>
  <si>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</si>
  <si>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</si>
  <si>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</si>
  <si>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</si>
  <si>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</si>
  <si>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</si>
  <si>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</si>
  <si>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</si>
  <si>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</si>
  <si>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</si>
  <si>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</si>
  <si>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</si>
  <si>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</si>
  <si>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</si>
  <si>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</si>
  <si>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</si>
  <si>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</si>
  <si>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</si>
  <si>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</si>
  <si>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</si>
  <si>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</si>
  <si>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</si>
  <si>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</si>
  <si>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</si>
  <si>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</si>
  <si>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</si>
  <si>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</si>
  <si>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</si>
  <si>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</si>
  <si>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</si>
  <si>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</si>
  <si>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</si>
  <si>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</si>
  <si>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</si>
  <si>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</si>
  <si>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</si>
  <si>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</si>
  <si>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</si>
  <si>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</si>
  <si>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</si>
  <si>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</si>
  <si>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</si>
  <si>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</si>
  <si>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</si>
  <si>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</si>
  <si>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</si>
  <si>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</si>
  <si>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</si>
  <si>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</si>
  <si>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</si>
  <si>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</si>
  <si>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</si>
  <si>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</si>
  <si>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</si>
  <si>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</si>
  <si>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</si>
  <si>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</si>
  <si>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</si>
  <si>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</si>
  <si>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</si>
  <si>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</si>
  <si>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</si>
  <si>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</si>
  <si>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</si>
  <si>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</si>
  <si>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</si>
  <si>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</si>
  <si>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</si>
  <si>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</si>
  <si>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</si>
  <si>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</si>
  <si>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</si>
  <si>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</si>
  <si>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</si>
  <si>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</si>
  <si>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</si>
  <si>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</si>
  <si>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</si>
  <si>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</si>
  <si>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</si>
  <si>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</si>
  <si>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</si>
  <si>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</si>
  <si>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</si>
  <si>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</si>
  <si>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</si>
  <si>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</si>
  <si>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</si>
  <si>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</si>
  <si>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</si>
  <si>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</si>
  <si>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</si>
  <si>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</si>
  <si>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</si>
  <si>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</si>
  <si>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</si>
  <si>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</si>
  <si>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</si>
  <si>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</si>
  <si>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</si>
  <si>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</si>
  <si>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</si>
  <si>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</si>
  <si>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</si>
  <si>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</si>
  <si>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</si>
  <si>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</si>
  <si>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</si>
  <si>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</si>
  <si>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</si>
  <si>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</si>
  <si>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</si>
  <si>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</si>
  <si>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</si>
  <si>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</si>
  <si>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</si>
  <si>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</si>
  <si>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</si>
  <si>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</si>
  <si>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</si>
  <si>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</si>
  <si>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</si>
  <si>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</si>
  <si>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</si>
  <si>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</si>
  <si>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</si>
  <si>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</si>
  <si>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</si>
  <si>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</si>
  <si>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</si>
  <si>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</si>
  <si>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</si>
  <si>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</si>
  <si>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</si>
  <si>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</si>
  <si>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</si>
  <si>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</si>
  <si>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</si>
  <si>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</si>
  <si>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</si>
  <si>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</si>
  <si>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</si>
  <si>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</si>
  <si>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</si>
  <si>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</si>
  <si>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</si>
  <si>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</si>
  <si>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</si>
  <si>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</si>
  <si>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</si>
  <si>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</si>
  <si>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</si>
  <si>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</si>
  <si>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</si>
  <si>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</si>
  <si>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</si>
  <si>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</si>
  <si>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</si>
  <si>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</si>
  <si>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</si>
  <si>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</si>
  <si>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</si>
  <si>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</si>
  <si>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</si>
  <si>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</si>
  <si>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</si>
  <si>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</si>
  <si>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</si>
  <si>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</si>
  <si>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</si>
  <si>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</si>
  <si>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</si>
  <si>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</si>
  <si>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</si>
  <si>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</si>
  <si>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</si>
  <si>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</si>
  <si>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</si>
  <si>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</si>
  <si>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</si>
  <si>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</si>
  <si>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</si>
  <si>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</si>
  <si>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</si>
  <si>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</si>
  <si>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</si>
  <si>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</si>
  <si>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</si>
  <si>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</si>
  <si>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</si>
  <si>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</si>
  <si>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</si>
  <si>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</si>
  <si>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</si>
  <si>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</si>
  <si>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</si>
  <si>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</si>
  <si>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</si>
  <si>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</si>
  <si>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</si>
  <si>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</si>
  <si>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</si>
  <si>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</si>
  <si>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</si>
  <si>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</si>
  <si>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</si>
  <si>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</si>
  <si>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</si>
  <si>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</si>
  <si>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</si>
  <si>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</si>
  <si>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</si>
  <si>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</si>
  <si>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</si>
  <si>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</si>
  <si>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</si>
  <si>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</si>
  <si>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</si>
  <si>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</si>
  <si>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</si>
  <si>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</si>
  <si>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</si>
  <si>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</si>
  <si>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</si>
  <si>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</si>
  <si>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</si>
  <si>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</si>
  <si>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</si>
  <si>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</si>
  <si>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</si>
  <si>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</si>
  <si>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</si>
  <si>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</si>
  <si>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</si>
  <si>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</si>
  <si>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</si>
  <si>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</si>
  <si>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</si>
  <si>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</si>
  <si>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</si>
  <si>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</si>
  <si>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</si>
  <si>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</si>
  <si>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</si>
  <si>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</si>
  <si>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</si>
  <si>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</si>
  <si>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</si>
  <si>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</si>
  <si>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</si>
  <si>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</si>
  <si>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</si>
  <si>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</si>
  <si>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</si>
  <si>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</si>
  <si>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</si>
  <si>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</si>
  <si>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</si>
  <si>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</si>
  <si>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</si>
  <si>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</si>
  <si>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</si>
  <si>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</si>
  <si>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</si>
  <si>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</si>
  <si>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</si>
  <si>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</si>
  <si>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</si>
  <si>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</si>
  <si>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</si>
  <si>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</si>
  <si>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</si>
  <si>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</si>
  <si>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</si>
  <si>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</si>
  <si>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</si>
  <si>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</si>
  <si>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</si>
  <si>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</si>
  <si>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</si>
  <si>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</si>
  <si>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</si>
  <si>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</si>
  <si>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</si>
  <si>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</si>
  <si>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</si>
  <si>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</si>
  <si>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</si>
  <si>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</si>
  <si>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</si>
  <si>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</si>
  <si>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</si>
  <si>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</si>
  <si>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</si>
  <si>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</si>
  <si>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</si>
  <si>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</si>
  <si>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</si>
  <si>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</si>
  <si>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</si>
  <si>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</si>
  <si>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</si>
  <si>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</si>
  <si>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</si>
  <si>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</si>
  <si>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</si>
  <si>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</si>
  <si>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</si>
  <si>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</si>
  <si>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</si>
  <si>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</si>
  <si>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</si>
  <si>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</si>
  <si>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</si>
  <si>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</si>
  <si>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</si>
  <si>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</si>
  <si>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</si>
  <si>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</si>
  <si>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</si>
  <si>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</si>
  <si>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</si>
  <si>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</si>
  <si>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</si>
  <si>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</si>
  <si>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</si>
  <si>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</si>
  <si>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</si>
  <si>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</si>
  <si>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</si>
  <si>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</si>
  <si>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</si>
  <si>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</si>
  <si>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</si>
  <si>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</si>
  <si>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</si>
  <si>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</si>
  <si>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</si>
  <si>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</si>
  <si>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</si>
  <si>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</si>
  <si>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</si>
  <si>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</si>
  <si>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</si>
  <si>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</si>
  <si>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</si>
  <si>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</si>
  <si>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</si>
  <si>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</si>
  <si>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</si>
  <si>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</si>
  <si>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</si>
  <si>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</si>
  <si>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</si>
  <si>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</si>
  <si>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</si>
  <si>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</si>
  <si>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</si>
  <si>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</si>
  <si>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</si>
  <si>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</si>
  <si>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</si>
  <si>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</si>
  <si>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</si>
  <si>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</si>
  <si>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</si>
  <si>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</si>
  <si>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</si>
  <si>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</si>
  <si>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</si>
  <si>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</si>
  <si>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</si>
  <si>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</si>
  <si>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</si>
  <si>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</si>
  <si>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</si>
  <si>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</si>
  <si>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</si>
  <si>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</si>
  <si>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</si>
  <si>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</si>
  <si>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</si>
  <si>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</si>
  <si>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</si>
  <si>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</si>
  <si>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</si>
  <si>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</si>
  <si>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</si>
  <si>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</si>
  <si>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</si>
  <si>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</si>
  <si>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</si>
  <si>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</si>
  <si>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</si>
  <si>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</si>
  <si>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</si>
  <si>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</si>
  <si>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</si>
  <si>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</si>
  <si>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</si>
  <si>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</si>
  <si>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</si>
  <si>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</si>
  <si>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</si>
  <si>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</si>
  <si>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</si>
  <si>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</si>
  <si>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</si>
  <si>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</si>
  <si>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</si>
  <si>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</si>
  <si>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</si>
  <si>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</si>
  <si>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</si>
  <si>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</si>
  <si>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</si>
  <si>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</si>
  <si>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</si>
  <si>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</si>
  <si>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</si>
  <si>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</si>
  <si>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</si>
  <si>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</si>
  <si>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</si>
  <si>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</si>
  <si>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</si>
  <si>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</si>
  <si>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</si>
  <si>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</si>
  <si>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</si>
  <si>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</si>
  <si>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</si>
  <si>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</si>
  <si>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</si>
  <si>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</si>
  <si>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</si>
  <si>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</si>
  <si>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</si>
  <si>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</si>
  <si>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</si>
  <si>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</si>
  <si>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</si>
  <si>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</si>
  <si>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</si>
  <si>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</si>
  <si>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</si>
  <si>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</si>
  <si>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</si>
  <si>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</si>
  <si>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</si>
  <si>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</si>
  <si>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</si>
  <si>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</si>
  <si>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</si>
  <si>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</si>
  <si>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</si>
  <si>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</si>
  <si>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</si>
  <si>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</si>
  <si>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</si>
  <si>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</si>
  <si>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</si>
  <si>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</si>
  <si>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</si>
  <si>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</si>
  <si>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</si>
  <si>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</si>
  <si>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</si>
  <si>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</si>
  <si>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</si>
  <si>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</si>
  <si>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</si>
  <si>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</si>
  <si>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</si>
  <si>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</si>
  <si>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</si>
  <si>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</si>
  <si>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</si>
  <si>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</si>
  <si>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</si>
  <si>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</si>
  <si>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</si>
  <si>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</si>
  <si>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</si>
  <si>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</si>
  <si>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</si>
  <si>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</si>
  <si>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</si>
  <si>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</si>
  <si>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</si>
  <si>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</si>
  <si>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</si>
  <si>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</si>
  <si>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</si>
  <si>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</si>
  <si>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</si>
  <si>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</si>
  <si>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</si>
  <si>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</si>
  <si>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</si>
  <si>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</si>
  <si>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</si>
  <si>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</si>
  <si>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</si>
  <si>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</si>
  <si>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</si>
  <si>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</si>
  <si>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</si>
  <si>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</si>
  <si>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</si>
  <si>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</si>
  <si>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</si>
  <si>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</si>
  <si>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</si>
  <si>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</si>
  <si>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</si>
  <si>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</si>
  <si>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</si>
  <si>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</si>
  <si>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</si>
  <si>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</si>
  <si>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</si>
  <si>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</si>
  <si>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</si>
  <si>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</si>
  <si>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</si>
  <si>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</si>
  <si>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</si>
  <si>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</si>
  <si>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</si>
  <si>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</si>
  <si>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</si>
  <si>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</si>
  <si>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</si>
  <si>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</si>
  <si>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</si>
  <si>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</si>
  <si>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</si>
  <si>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</si>
  <si>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</si>
  <si>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</si>
  <si>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</si>
  <si>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</si>
  <si>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</si>
  <si>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</si>
  <si>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</si>
  <si>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</si>
  <si>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</si>
  <si>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</si>
  <si>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</si>
  <si>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</si>
  <si>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</si>
  <si>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</si>
  <si>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</si>
  <si>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</si>
  <si>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</si>
  <si>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</si>
  <si>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</si>
  <si>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</si>
  <si>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</si>
  <si>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</si>
  <si>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</si>
  <si>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</si>
  <si>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</si>
  <si>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</si>
  <si>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</si>
  <si>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</si>
  <si>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</si>
  <si>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</si>
  <si>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</si>
  <si>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</si>
  <si>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</si>
  <si>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</si>
  <si>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</si>
  <si>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</si>
  <si>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</si>
  <si>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</si>
  <si>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</si>
  <si>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</si>
  <si>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</si>
  <si>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</si>
  <si>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</si>
  <si>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</si>
  <si>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</si>
  <si>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</si>
  <si>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</si>
  <si>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</si>
  <si>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</si>
  <si>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</si>
  <si>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</si>
  <si>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</si>
  <si>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</si>
  <si>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</si>
  <si>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</si>
  <si>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</si>
  <si>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</si>
  <si>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</si>
  <si>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</si>
  <si>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</si>
  <si>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</si>
  <si>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</si>
  <si>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</si>
  <si>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</si>
  <si>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</si>
  <si>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</si>
  <si>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</si>
  <si>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</si>
  <si>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</si>
  <si>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</si>
  <si>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</si>
  <si>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</si>
  <si>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</si>
  <si>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</si>
  <si>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</si>
  <si>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</si>
  <si>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</si>
  <si>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</si>
  <si>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</si>
  <si>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</si>
  <si>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</si>
  <si>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</si>
  <si>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</si>
  <si>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</si>
  <si>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</si>
  <si>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</si>
  <si>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</si>
  <si>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</si>
  <si>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</si>
  <si>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</si>
  <si>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</si>
  <si>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</si>
  <si>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</si>
  <si>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</si>
  <si>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</si>
  <si>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</si>
  <si>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</si>
  <si>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</si>
  <si>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</si>
  <si>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</si>
  <si>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</si>
  <si>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</si>
  <si>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</si>
  <si>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</si>
  <si>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</si>
  <si>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</si>
  <si>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</si>
  <si>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</si>
  <si>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</si>
  <si>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</si>
  <si>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</si>
  <si>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</si>
  <si>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</si>
  <si>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</si>
  <si>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</si>
  <si>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</si>
  <si>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</si>
  <si>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</si>
  <si>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</si>
  <si>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</si>
  <si>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</si>
  <si>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</si>
  <si>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</si>
  <si>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</si>
  <si>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</si>
  <si>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</si>
  <si>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</si>
  <si>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</si>
  <si>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</si>
  <si>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</si>
  <si>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</si>
  <si>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</si>
  <si>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</si>
  <si>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</si>
  <si>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</si>
  <si>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</si>
  <si>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</si>
  <si>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</si>
  <si>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</si>
  <si>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</si>
  <si>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</si>
  <si>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</si>
  <si>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</si>
  <si>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</si>
  <si>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</si>
  <si>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</si>
  <si>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</si>
  <si>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</si>
  <si>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</si>
  <si>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</si>
  <si>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</si>
  <si>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</si>
  <si>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</si>
  <si>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</si>
  <si>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</si>
  <si>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</si>
  <si>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</si>
  <si>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</si>
  <si>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</si>
  <si>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</si>
  <si>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</si>
  <si>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</si>
  <si>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</si>
  <si>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</si>
  <si>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</si>
  <si>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</si>
  <si>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</si>
  <si>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</si>
  <si>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</si>
  <si>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</si>
  <si>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</si>
  <si>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</si>
  <si>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</si>
  <si>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</si>
  <si>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</si>
  <si>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</si>
  <si>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</si>
  <si>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</si>
  <si>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</si>
  <si>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</si>
  <si>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</si>
  <si>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</si>
  <si>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</si>
  <si>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</si>
  <si>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</si>
  <si>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</si>
  <si>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</si>
  <si>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</si>
  <si>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</si>
  <si>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</si>
  <si>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</si>
  <si>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</si>
  <si>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</si>
  <si>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</si>
  <si>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</si>
  <si>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</si>
  <si>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</si>
  <si>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</si>
  <si>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</si>
  <si>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</si>
  <si>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</si>
  <si>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</si>
  <si>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</si>
  <si>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</si>
  <si>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</si>
  <si>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</si>
  <si>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</si>
  <si>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</si>
  <si>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</si>
  <si>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</si>
  <si>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</si>
  <si>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</si>
  <si>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</si>
  <si>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</si>
  <si>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</si>
  <si>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</si>
  <si>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</si>
  <si>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</si>
  <si>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</si>
  <si>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</si>
  <si>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</si>
  <si>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</si>
  <si>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</si>
  <si>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</si>
  <si>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</si>
  <si>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</si>
  <si>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</si>
  <si>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</si>
  <si>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</si>
  <si>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</si>
  <si>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</si>
  <si>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</si>
  <si>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</si>
  <si>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</si>
  <si>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</si>
  <si>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</si>
  <si>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</si>
  <si>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</si>
  <si>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</si>
  <si>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</si>
  <si>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</si>
  <si>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</si>
  <si>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</si>
  <si>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</si>
  <si>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</si>
  <si>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</si>
  <si>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</si>
  <si>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</si>
  <si>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</si>
  <si>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</si>
  <si>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</si>
  <si>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</si>
  <si>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</si>
  <si>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</si>
  <si>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</si>
  <si>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</si>
  <si>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</si>
  <si>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</si>
  <si>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</si>
  <si>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</si>
  <si>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</si>
  <si>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</si>
  <si>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</si>
  <si>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</si>
  <si>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</si>
  <si>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</si>
  <si>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</si>
  <si>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</si>
  <si>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</si>
  <si>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</si>
  <si>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</si>
  <si>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</si>
  <si>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</si>
  <si>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</si>
  <si>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</si>
  <si>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</si>
  <si>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</si>
  <si>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</si>
  <si>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</si>
  <si>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</si>
  <si>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</si>
  <si>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</si>
  <si>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</si>
  <si>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</si>
  <si>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</si>
  <si>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</si>
  <si>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</si>
  <si>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</si>
  <si>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</si>
  <si>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</si>
  <si>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</si>
  <si>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</si>
  <si>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</si>
  <si>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</si>
  <si>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</si>
  <si>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</si>
  <si>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</si>
  <si>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</si>
  <si>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</si>
  <si>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</si>
  <si>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</si>
  <si>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</si>
  <si>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</si>
  <si>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</si>
  <si>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</si>
  <si>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</si>
  <si>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</si>
  <si>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</si>
  <si>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</si>
  <si>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</si>
  <si>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</si>
  <si>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</si>
  <si>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</si>
  <si>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</si>
  <si>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</si>
  <si>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</si>
  <si>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</si>
  <si>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</si>
  <si>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</si>
  <si>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</si>
  <si>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</si>
  <si>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</si>
  <si>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</si>
  <si>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</si>
  <si>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</si>
  <si>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</si>
  <si>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</si>
  <si>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</si>
  <si>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</si>
  <si>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</si>
  <si>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</si>
  <si>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</si>
  <si>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</si>
  <si>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</si>
  <si>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</si>
  <si>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</si>
  <si>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</si>
  <si>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</si>
  <si>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</si>
  <si>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</si>
  <si>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</si>
  <si>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</si>
  <si>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</si>
  <si>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</si>
  <si>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</si>
  <si>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</si>
  <si>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</si>
  <si>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</si>
  <si>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</si>
  <si>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</si>
  <si>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</si>
  <si>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</si>
  <si>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</si>
  <si>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</si>
  <si>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</si>
  <si>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</si>
  <si>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</si>
  <si>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</si>
  <si>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</si>
  <si>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</si>
  <si>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</si>
  <si>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</si>
  <si>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</si>
  <si>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</si>
  <si>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</si>
  <si>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</si>
  <si>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</si>
  <si>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</si>
  <si>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</si>
  <si>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</si>
  <si>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</si>
  <si>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</si>
  <si>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</si>
  <si>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</si>
  <si>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</si>
  <si>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</si>
  <si>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</si>
  <si>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</si>
  <si>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</si>
  <si>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</si>
  <si>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</si>
  <si>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</si>
  <si>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</si>
  <si>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</si>
  <si>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</si>
  <si>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</si>
  <si>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</si>
  <si>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</si>
  <si>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</si>
  <si>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</si>
  <si>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</si>
  <si>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</si>
  <si>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</si>
  <si>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</si>
  <si>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</si>
  <si>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</si>
  <si>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</si>
  <si>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</si>
  <si>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</si>
  <si>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</si>
  <si>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</si>
  <si>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</si>
  <si>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</si>
  <si>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</si>
  <si>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</si>
  <si>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</si>
  <si>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</si>
  <si>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</si>
  <si>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</si>
  <si>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</si>
  <si>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</si>
  <si>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</si>
  <si>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</si>
  <si>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</si>
  <si>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</si>
  <si>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</si>
  <si>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</si>
  <si>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</si>
  <si>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</si>
  <si>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</si>
  <si>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</si>
  <si>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</si>
  <si>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</si>
  <si>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</si>
  <si>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</si>
  <si>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</si>
  <si>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</si>
  <si>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</si>
  <si>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</si>
  <si>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</si>
  <si>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</si>
  <si>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</si>
  <si>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</si>
  <si>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</si>
  <si>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</si>
  <si>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</si>
  <si>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</si>
  <si>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</si>
  <si>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</si>
  <si>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</si>
  <si>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</si>
  <si>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</si>
  <si>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</si>
  <si>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</si>
  <si>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</si>
  <si>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</si>
  <si>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</si>
  <si>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</si>
  <si>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</si>
  <si>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</si>
  <si>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</si>
  <si>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</si>
  <si>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</si>
  <si>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</si>
  <si>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</si>
  <si>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</si>
  <si>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</si>
  <si>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</si>
  <si>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</si>
  <si>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</si>
  <si>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</si>
  <si>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</si>
  <si>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</si>
  <si>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</si>
  <si>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</si>
  <si>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</si>
  <si>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</si>
  <si>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</si>
  <si>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</si>
  <si>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</si>
  <si>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</si>
  <si>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</si>
  <si>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</si>
  <si>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</si>
  <si>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</si>
  <si>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</si>
  <si>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</si>
  <si>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</si>
  <si>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</si>
  <si>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</si>
  <si>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</si>
  <si>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</si>
  <si>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</si>
  <si>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</si>
  <si>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</si>
  <si>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</si>
  <si>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</si>
  <si>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</si>
  <si>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</si>
  <si>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</si>
  <si>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</si>
  <si>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</si>
  <si>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</si>
  <si>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</si>
  <si>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</si>
  <si>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</si>
  <si>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</si>
  <si>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</si>
  <si>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</si>
  <si>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</si>
  <si>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</si>
  <si>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</si>
  <si>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</si>
  <si>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</si>
  <si>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</si>
  <si>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</si>
  <si>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</si>
  <si>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</si>
  <si>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</si>
  <si>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</si>
  <si>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</si>
  <si>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</si>
  <si>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</si>
  <si>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</si>
  <si>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</si>
  <si>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</si>
  <si>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</si>
  <si>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</si>
  <si>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</si>
  <si>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</si>
  <si>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</si>
  <si>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</si>
  <si>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</si>
  <si>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</si>
  <si>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</si>
  <si>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</si>
  <si>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</si>
  <si>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</si>
  <si>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</si>
  <si>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</si>
  <si>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</si>
  <si>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</si>
  <si>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</si>
  <si>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</si>
  <si>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</si>
  <si>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</si>
  <si>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</si>
  <si>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</si>
  <si>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</si>
  <si>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</si>
  <si>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</si>
  <si>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</si>
  <si>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</si>
  <si>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</si>
  <si>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</si>
  <si>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</si>
  <si>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</si>
  <si>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</si>
  <si>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</si>
  <si>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</si>
  <si>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</si>
  <si>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</si>
  <si>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</si>
  <si>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</si>
  <si>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</si>
  <si>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</si>
  <si>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</si>
  <si>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</si>
  <si>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</si>
  <si>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</si>
  <si>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</si>
  <si>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</si>
  <si>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</si>
  <si>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</si>
  <si>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</si>
  <si>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</si>
  <si>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</si>
  <si>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</si>
  <si>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</si>
  <si>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</si>
  <si>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</si>
  <si>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</si>
  <si>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</si>
  <si>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</si>
  <si>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</si>
  <si>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</si>
  <si>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</si>
  <si>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</si>
  <si>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</si>
  <si>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</si>
  <si>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</si>
  <si>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</si>
  <si>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</si>
  <si>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</si>
  <si>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</si>
  <si>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</si>
  <si>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</si>
  <si>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</si>
  <si>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</si>
  <si>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</si>
  <si>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</si>
  <si>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</si>
  <si>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</si>
  <si>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</si>
  <si>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</si>
  <si>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</si>
  <si>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</si>
  <si>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</si>
  <si>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</si>
  <si>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</si>
  <si>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</si>
  <si>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</si>
  <si>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</si>
  <si>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</si>
  <si>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</si>
  <si>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</si>
  <si>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</si>
  <si>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</si>
  <si>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</si>
  <si>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</si>
  <si>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</si>
  <si>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</si>
  <si>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</si>
  <si>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</si>
  <si>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</si>
  <si>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</si>
  <si>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</si>
  <si>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</si>
  <si>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</si>
  <si>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</si>
  <si>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</si>
  <si>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</si>
  <si>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</si>
  <si>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</si>
  <si>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</si>
  <si>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</si>
  <si>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</si>
  <si>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</si>
  <si>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</si>
  <si>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</si>
  <si>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</si>
  <si>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</si>
  <si>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</si>
  <si>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</si>
  <si>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</si>
  <si>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</si>
  <si>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</si>
  <si>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</si>
  <si>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</si>
  <si>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</si>
  <si>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</si>
  <si>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</si>
  <si>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</si>
  <si>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</si>
  <si>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</si>
  <si>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</si>
  <si>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</si>
  <si>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</si>
  <si>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</si>
  <si>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</si>
  <si>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</si>
  <si>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</si>
  <si>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</si>
  <si>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</si>
  <si>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</si>
  <si>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</si>
  <si>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</si>
  <si>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</si>
  <si>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</si>
  <si>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</si>
  <si>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</si>
  <si>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</si>
  <si>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</si>
  <si>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</si>
  <si>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</si>
  <si>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</si>
  <si>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</si>
  <si>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</si>
  <si>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</si>
  <si>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</si>
  <si>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</si>
  <si>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</si>
  <si>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</si>
  <si>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</si>
  <si>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</si>
  <si>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</si>
  <si>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</si>
  <si>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</si>
  <si>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</si>
  <si>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</si>
  <si>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</si>
  <si>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</si>
  <si>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</si>
  <si>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</si>
  <si>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</si>
  <si>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</si>
  <si>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</si>
  <si>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</si>
  <si>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</si>
  <si>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</si>
  <si>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</si>
  <si>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</si>
  <si>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</si>
  <si>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</si>
  <si>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</si>
  <si>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</si>
  <si>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</si>
  <si>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</si>
  <si>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</si>
  <si>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</si>
  <si>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</si>
  <si>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</si>
  <si>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</si>
  <si>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</si>
  <si>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</si>
  <si>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</si>
  <si>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</si>
  <si>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</si>
  <si>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</si>
  <si>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</si>
  <si>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</si>
  <si>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</si>
  <si>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</si>
  <si>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</si>
  <si>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</si>
  <si>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</si>
  <si>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</si>
  <si>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</si>
  <si>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</si>
  <si>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</si>
  <si>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</si>
  <si>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</si>
  <si>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</si>
  <si>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</si>
  <si>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</si>
  <si>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</si>
  <si>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</si>
  <si>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</si>
  <si>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</si>
  <si>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</si>
  <si>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</si>
  <si>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</si>
  <si>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</si>
  <si>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</si>
  <si>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</si>
  <si>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</si>
  <si>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</si>
  <si>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</si>
  <si>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</si>
  <si>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</si>
  <si>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</si>
  <si>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</si>
  <si>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</si>
  <si>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</si>
  <si>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</si>
  <si>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</si>
  <si>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</si>
  <si>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</si>
  <si>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</si>
  <si>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</si>
  <si>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</si>
  <si>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</si>
  <si>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</si>
  <si>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</si>
  <si>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</si>
  <si>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</si>
  <si>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</si>
  <si>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</si>
  <si>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</si>
  <si>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</si>
  <si>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</si>
  <si>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</si>
  <si>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</si>
  <si>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</si>
  <si>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</si>
  <si>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</si>
  <si>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</si>
  <si>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</si>
  <si>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</si>
  <si>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</si>
  <si>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</si>
  <si>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</si>
  <si>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</si>
  <si>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</si>
  <si>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</si>
  <si>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</si>
  <si>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</si>
  <si>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</si>
  <si>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</si>
  <si>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</si>
  <si>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</si>
  <si>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</si>
  <si>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</si>
  <si>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</si>
  <si>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</si>
  <si>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</si>
  <si>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</si>
  <si>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</si>
  <si>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</si>
  <si>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</si>
  <si>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</si>
  <si>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</si>
  <si>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</si>
  <si>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</si>
  <si>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</si>
  <si>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</si>
  <si>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</si>
  <si>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</si>
  <si>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</si>
  <si>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</si>
  <si>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</si>
  <si>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</si>
  <si>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</si>
  <si>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</si>
  <si>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</si>
  <si>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</si>
  <si>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</si>
  <si>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</si>
  <si>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</si>
  <si>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</si>
  <si>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</si>
  <si>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</si>
  <si>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</si>
  <si>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</si>
  <si>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</si>
  <si>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</si>
  <si>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</si>
  <si>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</si>
  <si>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</si>
  <si>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</si>
  <si>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</si>
  <si>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</si>
  <si>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</si>
  <si>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</si>
  <si>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</si>
  <si>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</si>
  <si>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</si>
  <si>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</si>
  <si>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</si>
  <si>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</si>
  <si>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</si>
  <si>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</si>
  <si>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</si>
  <si>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</si>
  <si>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</si>
  <si>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</si>
  <si>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</si>
  <si>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</si>
  <si>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</si>
  <si>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</si>
  <si>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</si>
  <si>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</si>
  <si>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</si>
  <si>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</si>
  <si>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</si>
  <si>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</si>
  <si>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</si>
  <si>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</si>
  <si>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</si>
  <si>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</si>
  <si>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</si>
  <si>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</si>
  <si>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</si>
  <si>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</si>
  <si>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</si>
  <si>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</si>
  <si>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</si>
  <si>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</si>
  <si>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</si>
  <si>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</si>
  <si>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</si>
  <si>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</si>
  <si>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</si>
  <si>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</si>
  <si>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</si>
  <si>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</si>
  <si>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</si>
  <si>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</si>
  <si>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</si>
  <si>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</si>
  <si>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</si>
  <si>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</si>
  <si>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</si>
  <si>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</si>
  <si>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</si>
  <si>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</si>
  <si>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</si>
  <si>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</si>
  <si>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</si>
  <si>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</si>
  <si>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</si>
  <si>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</si>
  <si>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</si>
  <si>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</si>
  <si>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</si>
  <si>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</si>
  <si>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</si>
  <si>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</si>
  <si>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</si>
  <si>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</si>
  <si>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</si>
  <si>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</si>
  <si>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</si>
  <si>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</si>
  <si>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</si>
  <si>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</si>
  <si>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</si>
  <si>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</si>
  <si>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</si>
  <si>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</si>
  <si>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</si>
  <si>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</si>
  <si>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</si>
  <si>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</si>
  <si>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</si>
  <si>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</si>
  <si>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</si>
  <si>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</si>
  <si>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</si>
  <si>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</si>
  <si>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</si>
  <si>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</si>
  <si>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</si>
  <si>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</si>
  <si>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</si>
  <si>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</si>
  <si>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</si>
  <si>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</si>
  <si>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</si>
  <si>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</si>
  <si>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</si>
  <si>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</si>
  <si>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</si>
  <si>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</si>
  <si>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</si>
  <si>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</si>
  <si>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</si>
  <si>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</si>
  <si>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</si>
  <si>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</si>
  <si>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</si>
  <si>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</si>
  <si>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</si>
  <si>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</si>
  <si>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</si>
  <si>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</si>
  <si>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</si>
  <si>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</si>
  <si>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</si>
  <si>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</si>
  <si>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</si>
  <si>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</si>
  <si>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</si>
  <si>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</si>
  <si>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</si>
  <si>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</si>
  <si>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</si>
  <si>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</si>
  <si>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</si>
  <si>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</si>
  <si>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</si>
  <si>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</si>
  <si>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</si>
  <si>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</si>
  <si>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</si>
  <si>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</si>
  <si>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</si>
  <si>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</si>
  <si>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</si>
  <si>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</si>
  <si>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</si>
  <si>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</si>
  <si>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</si>
  <si>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</si>
  <si>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</si>
  <si>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</si>
  <si>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</si>
  <si>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</si>
  <si>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</si>
  <si>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</si>
  <si>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</si>
  <si>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</si>
  <si>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</si>
  <si>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</si>
  <si>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</si>
  <si>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</si>
  <si>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</si>
  <si>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</si>
  <si>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</si>
  <si>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</si>
  <si>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</si>
  <si>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</si>
  <si>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</si>
  <si>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</si>
  <si>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</si>
  <si>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</si>
  <si>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</si>
  <si>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</si>
  <si>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</si>
  <si>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</si>
  <si>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</si>
  <si>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</si>
  <si>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</si>
  <si>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</si>
  <si>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</si>
  <si>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</si>
  <si>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</si>
  <si>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</si>
  <si>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</si>
  <si>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</si>
  <si>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</si>
  <si>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</si>
  <si>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</si>
  <si>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</si>
  <si>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</si>
  <si>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</si>
  <si>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</si>
  <si>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</si>
  <si>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</si>
  <si>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</si>
  <si>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</si>
  <si>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</si>
  <si>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</si>
  <si>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</si>
  <si>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</si>
  <si>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</si>
  <si>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</si>
  <si>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</si>
  <si>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</si>
  <si>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</si>
  <si>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</si>
  <si>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</si>
  <si>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</si>
  <si>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</si>
  <si>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</si>
  <si>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</si>
  <si>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</si>
  <si>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</si>
  <si>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</si>
  <si>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</si>
  <si>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</si>
  <si>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</si>
  <si>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</si>
  <si>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</si>
  <si>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</si>
  <si>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</si>
  <si>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</si>
  <si>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</si>
  <si>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</si>
  <si>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</si>
  <si>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</si>
  <si>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</si>
  <si>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</si>
  <si>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</si>
  <si>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</si>
  <si>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</si>
  <si>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</si>
  <si>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</si>
  <si>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</si>
  <si>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</si>
  <si>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</si>
  <si>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</si>
  <si>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</si>
  <si>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</si>
  <si>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</si>
  <si>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</si>
  <si>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</si>
  <si>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</si>
  <si>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</si>
  <si>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</si>
  <si>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</si>
  <si>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</si>
  <si>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</si>
  <si>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</si>
  <si>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</si>
  <si>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</si>
  <si>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</si>
  <si>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</si>
  <si>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</si>
  <si>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</si>
  <si>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</si>
  <si>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</si>
  <si>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</si>
  <si>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</si>
  <si>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</si>
  <si>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</si>
  <si>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</si>
  <si>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</si>
  <si>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</si>
  <si>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</si>
  <si>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</si>
  <si>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</si>
  <si>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</si>
  <si>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</si>
  <si>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</si>
  <si>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</si>
  <si>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</si>
  <si>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</si>
  <si>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</si>
  <si>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</si>
  <si>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</si>
  <si>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</si>
  <si>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</si>
  <si>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</si>
  <si>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</si>
  <si>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</si>
  <si>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</si>
  <si>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</si>
  <si>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</si>
  <si>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</si>
  <si>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</si>
  <si>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</si>
  <si>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</si>
  <si>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</si>
  <si>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</si>
  <si>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</si>
  <si>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</si>
  <si>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</si>
  <si>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</si>
  <si>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</si>
  <si>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</si>
  <si>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</si>
  <si>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</si>
  <si>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</si>
  <si>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</si>
  <si>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</si>
  <si>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</si>
  <si>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</si>
  <si>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</si>
  <si>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</si>
  <si>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</si>
  <si>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</si>
  <si>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</si>
  <si>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</si>
  <si>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</si>
  <si>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</si>
  <si>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</si>
  <si>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</si>
  <si>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</si>
  <si>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</si>
  <si>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</si>
  <si>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</si>
  <si>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</si>
  <si>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</si>
  <si>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</si>
  <si>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</si>
  <si>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</si>
  <si>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</si>
  <si>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</si>
  <si>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</si>
  <si>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</si>
  <si>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</si>
  <si>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</si>
  <si>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</si>
  <si>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</si>
  <si>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</si>
  <si>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</si>
  <si>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</si>
  <si>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</si>
  <si>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</si>
  <si>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</si>
  <si>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</si>
  <si>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</si>
  <si>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</si>
  <si>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</si>
  <si>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</si>
  <si>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</si>
  <si>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</si>
  <si>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</si>
  <si>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</si>
  <si>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</si>
  <si>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</si>
  <si>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</si>
  <si>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</si>
  <si>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</si>
  <si>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</si>
  <si>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</si>
  <si>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</si>
  <si>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</si>
  <si>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</si>
  <si>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</si>
  <si>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</si>
  <si>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</si>
  <si>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</si>
  <si>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</si>
  <si>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</si>
  <si>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</si>
  <si>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</si>
  <si>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</si>
  <si>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</si>
  <si>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</si>
  <si>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</si>
  <si>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</si>
  <si>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</si>
  <si>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</si>
  <si>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</si>
  <si>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</si>
  <si>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</si>
  <si>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</si>
  <si>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</si>
  <si>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</si>
  <si>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</si>
  <si>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</si>
  <si>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</si>
  <si>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</si>
  <si>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</si>
  <si>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</si>
  <si>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</si>
  <si>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</si>
  <si>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</si>
  <si>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</si>
  <si>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</si>
  <si>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</si>
  <si>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</si>
  <si>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</si>
  <si>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</si>
  <si>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</si>
  <si>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</si>
  <si>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</si>
  <si>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</si>
  <si>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</si>
  <si>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</si>
  <si>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</si>
  <si>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</si>
  <si>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</si>
  <si>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</si>
  <si>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</si>
  <si>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</si>
  <si>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</si>
  <si>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</si>
  <si>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</si>
  <si>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</si>
  <si>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</si>
  <si>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</si>
  <si>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</si>
  <si>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</si>
  <si>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</si>
  <si>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</si>
  <si>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</si>
  <si>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</si>
  <si>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</si>
  <si>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</si>
  <si>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</si>
  <si>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</si>
  <si>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</si>
  <si>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</si>
  <si>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</si>
  <si>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</si>
  <si>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</si>
  <si>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</si>
  <si>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</si>
  <si>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</si>
  <si>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</si>
  <si>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</si>
  <si>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</si>
  <si>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</si>
  <si>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</si>
  <si>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</si>
  <si>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</si>
  <si>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</si>
  <si>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</si>
  <si>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</si>
  <si>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</si>
  <si>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</si>
  <si>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</si>
  <si>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</si>
  <si>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</si>
  <si>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</si>
  <si>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</si>
  <si>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</si>
  <si>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</si>
  <si>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</si>
  <si>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</si>
  <si>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</si>
  <si>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</si>
  <si>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</si>
  <si>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</si>
  <si>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</si>
  <si>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</si>
  <si>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</si>
  <si>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</si>
  <si>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</si>
  <si>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</si>
  <si>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</si>
  <si>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</si>
  <si>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</si>
  <si>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</si>
  <si>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</si>
  <si>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</si>
  <si>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</si>
  <si>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</si>
  <si>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</si>
  <si>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</si>
  <si>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</si>
  <si>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</si>
  <si>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</si>
  <si>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</si>
  <si>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</si>
  <si>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</si>
  <si>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</si>
  <si>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</si>
  <si>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</si>
  <si>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</si>
  <si>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</si>
  <si>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</si>
  <si>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</si>
  <si>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</si>
  <si>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</si>
  <si>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</si>
  <si>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</si>
  <si>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</si>
  <si>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</si>
  <si>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</si>
  <si>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</si>
  <si>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</si>
  <si>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</si>
  <si>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</si>
  <si>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</si>
  <si>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</si>
  <si>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</si>
  <si>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</si>
  <si>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</si>
  <si>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</si>
  <si>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</si>
  <si>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</si>
  <si>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</si>
  <si>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</si>
  <si>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</si>
  <si>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</si>
  <si>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</si>
  <si>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</si>
  <si>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</si>
  <si>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</si>
  <si>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</si>
  <si>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</si>
  <si>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</si>
  <si>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</si>
  <si>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</si>
  <si>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</si>
  <si>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</si>
  <si>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</si>
  <si>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</si>
  <si>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</si>
  <si>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</si>
  <si>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</si>
  <si>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</si>
  <si>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</si>
  <si>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</si>
  <si>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</si>
  <si>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</si>
  <si>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</si>
  <si>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</si>
  <si>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</si>
  <si>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</si>
  <si>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</si>
  <si>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</si>
  <si>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</si>
  <si>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</si>
  <si>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</si>
  <si>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</si>
  <si>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</si>
  <si>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</si>
  <si>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</si>
  <si>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</si>
  <si>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</si>
  <si>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</si>
  <si>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</si>
  <si>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</si>
  <si>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</si>
  <si>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</si>
  <si>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</si>
  <si>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</si>
  <si>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</si>
  <si>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</si>
  <si>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</si>
  <si>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</si>
  <si>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</si>
  <si>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</si>
  <si>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</si>
  <si>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</si>
  <si>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</si>
  <si>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</si>
  <si>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</si>
  <si>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</si>
  <si>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</si>
  <si>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</si>
  <si>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</si>
  <si>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</si>
  <si>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</si>
  <si>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</si>
  <si>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</si>
  <si>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</si>
  <si>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</si>
  <si>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</si>
  <si>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</si>
  <si>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</si>
  <si>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</si>
  <si>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</si>
  <si>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</si>
  <si>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</si>
  <si>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</si>
  <si>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</si>
  <si>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</si>
  <si>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</si>
  <si>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</si>
  <si>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</si>
  <si>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</si>
  <si>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</si>
  <si>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</si>
  <si>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</si>
  <si>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</si>
  <si>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</si>
  <si>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</si>
  <si>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</si>
  <si>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</si>
  <si>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</si>
  <si>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</si>
  <si>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</si>
  <si>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</si>
  <si>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</si>
  <si>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</si>
  <si>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</si>
  <si>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</si>
  <si>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</si>
  <si>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</si>
  <si>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</si>
  <si>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</si>
  <si>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</si>
  <si>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</si>
  <si>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</si>
  <si>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</si>
  <si>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</si>
  <si>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</si>
  <si>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</si>
  <si>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</si>
  <si>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</si>
  <si>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</si>
  <si>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</si>
  <si>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</si>
  <si>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</si>
  <si>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</si>
  <si>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</si>
  <si>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</si>
  <si>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</si>
  <si>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</si>
  <si>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</si>
  <si>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</si>
  <si>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</si>
  <si>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</si>
  <si>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</si>
  <si>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</si>
  <si>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</si>
  <si>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</si>
  <si>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</si>
  <si>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</si>
  <si>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</si>
  <si>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</si>
  <si>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</si>
  <si>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</si>
  <si>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</si>
  <si>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</si>
  <si>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</si>
  <si>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</si>
  <si>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</si>
  <si>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</si>
  <si>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</si>
  <si>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</si>
  <si>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</si>
  <si>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</si>
  <si>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</si>
  <si>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</si>
  <si>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</si>
  <si>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</si>
  <si>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</si>
  <si>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</si>
  <si>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</si>
  <si>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</si>
  <si>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</si>
  <si>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</si>
  <si>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</si>
  <si>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</si>
  <si>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</si>
  <si>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</si>
  <si>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</si>
  <si>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</si>
  <si>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</si>
  <si>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</si>
  <si>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</si>
  <si>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</si>
  <si>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</si>
  <si>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</si>
  <si>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</si>
  <si>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</si>
  <si>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</si>
  <si>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</si>
  <si>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</si>
  <si>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</si>
  <si>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</si>
  <si>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</si>
  <si>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</si>
  <si>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</si>
  <si>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</si>
  <si>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</si>
  <si>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</si>
  <si>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</si>
  <si>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</si>
  <si>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</si>
  <si>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</si>
  <si>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</si>
  <si>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</si>
  <si>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</si>
  <si>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</si>
  <si>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</si>
  <si>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</si>
  <si>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</si>
  <si>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</si>
  <si>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</si>
  <si>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</si>
  <si>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</si>
  <si>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</si>
  <si>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</si>
  <si>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</si>
  <si>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</si>
  <si>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</si>
  <si>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</si>
  <si>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</si>
  <si>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</si>
  <si>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</si>
  <si>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</si>
  <si>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</si>
  <si>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</si>
  <si>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</si>
  <si>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</si>
  <si>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</si>
  <si>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</si>
  <si>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</si>
  <si>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</si>
  <si>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</si>
  <si>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</si>
  <si>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</si>
  <si>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</si>
  <si>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</si>
  <si>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</si>
  <si>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</si>
  <si>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</si>
  <si>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</si>
  <si>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</si>
  <si>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</si>
  <si>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</si>
  <si>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</si>
  <si>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</si>
  <si>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</si>
  <si>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</si>
  <si>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</si>
  <si>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</si>
  <si>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</si>
  <si>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</si>
  <si>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</si>
  <si>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</si>
  <si>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</si>
  <si>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</si>
  <si>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</si>
  <si>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</si>
  <si>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</si>
  <si>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</si>
  <si>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</si>
  <si>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</si>
  <si>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</si>
  <si>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</si>
  <si>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</si>
  <si>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</si>
  <si>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</si>
  <si>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</si>
  <si>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</si>
  <si>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</si>
  <si>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</si>
  <si>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</si>
  <si>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</si>
  <si>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</si>
  <si>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</si>
  <si>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</si>
  <si>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</si>
  <si>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</si>
  <si>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</si>
  <si>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</si>
  <si>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</si>
  <si>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</si>
  <si>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</si>
  <si>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</si>
  <si>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</si>
  <si>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</si>
  <si>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</si>
  <si>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</si>
  <si>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</si>
  <si>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</si>
  <si>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</si>
  <si>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</si>
  <si>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</si>
  <si>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</si>
  <si>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</si>
  <si>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</si>
  <si>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</si>
  <si>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</si>
  <si>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</si>
  <si>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</si>
  <si>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</si>
  <si>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</si>
  <si>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</si>
  <si>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</si>
  <si>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</si>
  <si>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</si>
  <si>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</si>
  <si>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</si>
  <si>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</si>
  <si>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</si>
  <si>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</si>
  <si>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</si>
  <si>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</si>
  <si>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</si>
  <si>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</si>
  <si>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</si>
  <si>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</si>
  <si>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</si>
  <si>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</si>
  <si>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</si>
  <si>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</si>
  <si>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</si>
  <si>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</si>
  <si>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</si>
  <si>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</si>
  <si>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</si>
  <si>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</si>
  <si>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</si>
  <si>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</si>
  <si>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</si>
  <si>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</si>
  <si>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</si>
  <si>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</si>
  <si>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</si>
  <si>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</si>
  <si>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</si>
  <si>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</si>
  <si>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</si>
  <si>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</si>
  <si>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</si>
  <si>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</si>
  <si>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</si>
  <si>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</si>
  <si>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</si>
  <si>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</si>
  <si>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</si>
  <si>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</si>
  <si>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</si>
  <si>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</si>
  <si>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</si>
  <si>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</si>
  <si>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</si>
  <si>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</si>
  <si>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</si>
  <si>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</si>
  <si>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</si>
  <si>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</si>
  <si>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</si>
  <si>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</si>
  <si>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</si>
  <si>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</si>
  <si>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</si>
  <si>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</si>
  <si>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</si>
  <si>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</si>
  <si>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</si>
  <si>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</si>
  <si>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</si>
  <si>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</si>
  <si>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</si>
  <si>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</si>
  <si>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</si>
  <si>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</si>
  <si>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</si>
  <si>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</si>
  <si>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</si>
  <si>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</si>
  <si>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</si>
  <si>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</si>
  <si>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</si>
  <si>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</si>
  <si>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</si>
  <si>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</si>
  <si>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</si>
  <si>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</si>
  <si>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</si>
  <si>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</si>
  <si>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</si>
  <si>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</si>
  <si>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</si>
  <si>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</si>
  <si>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</si>
  <si>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</si>
  <si>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</si>
  <si>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</si>
  <si>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</si>
  <si>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</si>
  <si>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</si>
  <si>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</si>
  <si>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</si>
  <si>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</si>
  <si>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</si>
  <si>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</si>
  <si>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</si>
  <si>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</si>
  <si>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</si>
  <si>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</si>
  <si>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</si>
  <si>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</si>
  <si>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</si>
  <si>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</si>
  <si>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</si>
  <si>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</si>
  <si>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</si>
  <si>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</si>
  <si>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</si>
  <si>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</si>
  <si>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</si>
  <si>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</si>
  <si>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</si>
  <si>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</si>
  <si>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</si>
  <si>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</si>
  <si>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</si>
  <si>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</si>
  <si>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</si>
  <si>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</si>
  <si>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</si>
  <si>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</si>
  <si>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</si>
  <si>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</si>
  <si>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</si>
  <si>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</si>
  <si>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</si>
  <si>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</si>
  <si>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</si>
  <si>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</si>
  <si>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</si>
  <si>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</si>
  <si>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</si>
  <si>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</si>
  <si>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</si>
  <si>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</si>
  <si>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</si>
  <si>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</si>
  <si>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</si>
  <si>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</si>
  <si>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</si>
  <si>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</si>
  <si>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</si>
  <si>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</si>
  <si>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</si>
  <si>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</si>
  <si>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</si>
  <si>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</si>
  <si>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</si>
  <si>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</si>
  <si>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</si>
  <si>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</si>
  <si>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</si>
  <si>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</si>
  <si>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</si>
  <si>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</si>
  <si>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</si>
  <si>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</si>
  <si>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</si>
  <si>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</si>
  <si>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</si>
  <si>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</si>
  <si>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</si>
  <si>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</si>
  <si>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</si>
  <si>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</si>
  <si>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</si>
  <si>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</si>
  <si>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</si>
  <si>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</si>
  <si>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</si>
  <si>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</si>
  <si>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</si>
  <si>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</si>
  <si>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</si>
  <si>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</si>
  <si>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</si>
  <si>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</si>
  <si>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</si>
  <si>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</si>
  <si>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</si>
  <si>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</si>
  <si>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</si>
  <si>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</si>
  <si>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</si>
  <si>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</si>
  <si>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</si>
  <si>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</si>
  <si>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</si>
  <si>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</si>
  <si>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</si>
  <si>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</si>
  <si>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</si>
  <si>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</si>
  <si>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</si>
  <si>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</si>
  <si>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</si>
  <si>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</si>
  <si>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</si>
  <si>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</si>
  <si>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</si>
  <si>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</si>
  <si>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</si>
  <si>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</si>
  <si>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</si>
  <si>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</si>
  <si>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</si>
  <si>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</si>
  <si>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</si>
  <si>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</si>
  <si>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</si>
  <si>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</si>
  <si>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</si>
  <si>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</si>
  <si>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</si>
  <si>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</si>
  <si>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</si>
  <si>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</si>
  <si>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</si>
  <si>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</si>
  <si>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</si>
  <si>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</si>
  <si>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</si>
  <si>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</si>
  <si>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</si>
  <si>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</si>
  <si>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</si>
  <si>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</si>
  <si>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</si>
  <si>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</si>
  <si>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</si>
  <si>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</si>
  <si>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</si>
  <si>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</si>
  <si>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</si>
  <si>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</si>
  <si>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</si>
  <si>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</si>
  <si>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</si>
  <si>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</si>
  <si>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</si>
  <si>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</si>
  <si>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</si>
  <si>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</si>
  <si>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</si>
  <si>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</si>
  <si>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</si>
  <si>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</si>
  <si>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</si>
  <si>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</si>
  <si>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</si>
  <si>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</si>
  <si>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</si>
  <si>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</si>
  <si>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</si>
  <si>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</si>
  <si>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</si>
  <si>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</si>
  <si>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</si>
  <si>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</si>
  <si>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</si>
  <si>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</si>
  <si>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</si>
  <si>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</si>
  <si>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</si>
  <si>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</si>
  <si>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</si>
  <si>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</si>
  <si>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</si>
  <si>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</si>
  <si>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</si>
  <si>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</si>
  <si>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</si>
  <si>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</si>
  <si>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</si>
  <si>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</si>
  <si>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</si>
  <si>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</si>
  <si>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</si>
  <si>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</si>
  <si>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</si>
  <si>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</si>
  <si>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</si>
  <si>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</si>
  <si>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</si>
  <si>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</si>
  <si>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</si>
  <si>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</si>
  <si>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</si>
  <si>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</si>
  <si>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</si>
  <si>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</si>
  <si>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</si>
  <si>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</si>
  <si>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</si>
  <si>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</si>
  <si>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</si>
  <si>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</si>
  <si>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</si>
  <si>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</si>
  <si>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</si>
  <si>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</si>
  <si>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</si>
  <si>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</si>
  <si>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</si>
  <si>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</si>
  <si>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</si>
  <si>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</si>
  <si>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</si>
  <si>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</si>
  <si>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</si>
  <si>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</si>
  <si>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</si>
  <si>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</si>
  <si>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</si>
  <si>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</si>
  <si>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</si>
  <si>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</si>
  <si>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</si>
  <si>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</si>
  <si>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</si>
  <si>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</si>
  <si>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</si>
  <si>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</si>
  <si>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</si>
  <si>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</si>
  <si>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</si>
  <si>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</si>
  <si>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</si>
  <si>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</si>
  <si>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</si>
  <si>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</si>
  <si>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</si>
  <si>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</si>
  <si>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</si>
  <si>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</si>
  <si>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</si>
  <si>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</si>
  <si>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</si>
  <si>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</si>
  <si>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</si>
  <si>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</si>
  <si>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</si>
  <si>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</si>
  <si>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</si>
  <si>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</si>
  <si>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</si>
  <si>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</si>
  <si>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</si>
  <si>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</si>
  <si>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</si>
  <si>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</si>
  <si>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</si>
  <si>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</si>
  <si>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</si>
  <si>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</si>
  <si>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</si>
  <si>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</si>
  <si>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</si>
  <si>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</si>
  <si>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</si>
  <si>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</si>
  <si>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</si>
  <si>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</si>
  <si>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</si>
  <si>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</si>
  <si>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</si>
  <si>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</si>
  <si>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</si>
  <si>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</si>
  <si>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</si>
  <si>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</si>
  <si>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</si>
  <si>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</si>
  <si>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</si>
  <si>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</si>
  <si>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</si>
  <si>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</si>
  <si>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</si>
  <si>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</si>
  <si>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</si>
  <si>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</si>
  <si>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</si>
  <si>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</si>
  <si>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</si>
  <si>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</si>
  <si>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</si>
  <si>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</si>
  <si>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</si>
  <si>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</si>
  <si>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</si>
  <si>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</si>
  <si>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</si>
  <si>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</si>
  <si>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</si>
  <si>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</si>
  <si>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</si>
  <si>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</si>
  <si>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</si>
  <si>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</si>
  <si>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</si>
  <si>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</si>
  <si>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</si>
  <si>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</si>
  <si>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</si>
  <si>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</si>
  <si>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</si>
  <si>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</si>
  <si>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</si>
  <si>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</si>
  <si>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</si>
  <si>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</si>
  <si>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</si>
  <si>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</si>
  <si>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</si>
  <si>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</si>
  <si>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</si>
  <si>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</si>
  <si>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</si>
  <si>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</si>
  <si>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</si>
  <si>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</si>
  <si>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</si>
  <si>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</si>
  <si>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</si>
  <si>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</si>
  <si>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</si>
  <si>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</si>
  <si>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</si>
  <si>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</si>
  <si>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</si>
  <si>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</si>
  <si>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</si>
  <si>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</si>
  <si>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</si>
  <si>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</si>
  <si>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</si>
  <si>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</si>
  <si>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</si>
  <si>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</si>
  <si>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</si>
  <si>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</si>
  <si>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</si>
  <si>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</si>
  <si>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</si>
  <si>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</si>
  <si>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</si>
  <si>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</si>
  <si>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</si>
  <si>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</si>
  <si>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</si>
  <si>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</si>
  <si>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</si>
  <si>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</si>
  <si>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</si>
  <si>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</si>
  <si>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</si>
  <si>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</si>
  <si>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</si>
  <si>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</si>
  <si>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</si>
  <si>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</si>
  <si>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</si>
  <si>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</si>
  <si>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</si>
  <si>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</si>
  <si>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</si>
  <si>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</si>
  <si>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</si>
  <si>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</si>
  <si>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</si>
  <si>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</si>
  <si>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</si>
  <si>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</si>
  <si>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</si>
  <si>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</si>
  <si>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</si>
  <si>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</si>
  <si>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</si>
  <si>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</si>
  <si>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</si>
  <si>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</si>
  <si>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</si>
  <si>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</si>
  <si>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</si>
  <si>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</si>
  <si>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</si>
  <si>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</si>
  <si>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</si>
  <si>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</si>
  <si>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</si>
  <si>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</si>
  <si>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</si>
  <si>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</si>
  <si>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</si>
  <si>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</si>
  <si>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</si>
  <si>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</si>
  <si>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</si>
  <si>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</si>
  <si>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</si>
  <si>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</si>
  <si>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</si>
  <si>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</si>
  <si>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</si>
  <si>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</si>
  <si>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</si>
  <si>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</si>
  <si>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</si>
  <si>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</si>
  <si>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</si>
  <si>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</si>
  <si>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</si>
  <si>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</si>
  <si>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</si>
  <si>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</si>
  <si>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</si>
  <si>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</si>
  <si>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</si>
  <si>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</si>
  <si>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</si>
  <si>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</si>
  <si>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</si>
  <si>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</si>
  <si>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</si>
  <si>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</si>
  <si>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</si>
  <si>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</si>
  <si>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</si>
  <si>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</si>
  <si>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</si>
  <si>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</si>
  <si>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</si>
  <si>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</si>
  <si>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</si>
  <si>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</si>
  <si>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</si>
  <si>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</si>
  <si>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</si>
  <si>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</si>
  <si>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</si>
  <si>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</si>
  <si>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</si>
  <si>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</si>
  <si>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</si>
  <si>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</si>
  <si>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</si>
  <si>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</si>
  <si>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</si>
  <si>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</si>
  <si>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</si>
  <si>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</si>
  <si>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</si>
  <si>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</si>
  <si>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</si>
  <si>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</si>
  <si>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</si>
  <si>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</si>
  <si>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</si>
  <si>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</si>
  <si>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</si>
  <si>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</si>
  <si>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</si>
  <si>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</si>
  <si>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</si>
  <si>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</si>
  <si>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</si>
  <si>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</si>
  <si>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</si>
  <si>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</si>
  <si>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</si>
  <si>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</si>
  <si>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</si>
  <si>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</si>
  <si>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</si>
  <si>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</si>
  <si>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</si>
  <si>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</si>
  <si>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</si>
  <si>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</si>
  <si>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</si>
  <si>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</si>
  <si>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</si>
  <si>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</si>
  <si>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</si>
  <si>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</si>
  <si>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</si>
  <si>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</si>
  <si>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</si>
  <si>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</si>
  <si>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</si>
  <si>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</si>
  <si>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</si>
  <si>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</si>
  <si>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</si>
  <si>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</si>
  <si>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</si>
  <si>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</si>
  <si>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</si>
  <si>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</si>
  <si>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</si>
  <si>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</si>
  <si>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</si>
  <si>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</si>
  <si>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</si>
  <si>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</si>
  <si>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</si>
  <si>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</si>
  <si>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</si>
  <si>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</si>
  <si>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</si>
  <si>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</si>
  <si>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</si>
  <si>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</si>
  <si>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</si>
  <si>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</si>
  <si>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</si>
  <si>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</si>
  <si>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</si>
  <si>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</si>
  <si>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</si>
  <si>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</si>
  <si>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</si>
  <si>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</si>
  <si>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</si>
  <si>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</si>
  <si>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</si>
  <si>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</si>
  <si>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</si>
  <si>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</si>
  <si>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</si>
  <si>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</si>
  <si>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</si>
  <si>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</si>
  <si>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</si>
  <si>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</si>
  <si>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</si>
  <si>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</si>
  <si>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</si>
  <si>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</si>
  <si>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</si>
  <si>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</si>
  <si>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</si>
  <si>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</si>
  <si>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</si>
  <si>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</si>
  <si>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</si>
  <si>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</si>
  <si>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</si>
  <si>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</si>
  <si>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</si>
  <si>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</si>
  <si>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</si>
  <si>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</si>
  <si>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</si>
  <si>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</si>
  <si>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</si>
  <si>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</si>
  <si>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</si>
  <si>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</si>
  <si>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</si>
  <si>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</si>
  <si>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</si>
  <si>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</si>
  <si>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</si>
  <si>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</si>
  <si>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</si>
  <si>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</si>
  <si>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</si>
  <si>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</si>
  <si>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</si>
  <si>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</si>
  <si>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</si>
  <si>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</si>
  <si>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</si>
  <si>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</si>
  <si>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</si>
  <si>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</si>
  <si>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</si>
  <si>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</si>
  <si>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</si>
  <si>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</si>
  <si>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</si>
  <si>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</si>
  <si>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</si>
  <si>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</si>
  <si>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</si>
  <si>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</si>
  <si>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</si>
  <si>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</si>
  <si>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</si>
  <si>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</si>
  <si>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</si>
  <si>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</si>
  <si>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</si>
  <si>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</si>
  <si>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</si>
  <si>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</si>
  <si>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</si>
  <si>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</si>
  <si>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</si>
  <si>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</si>
  <si>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</si>
  <si>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</si>
  <si>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</si>
  <si>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</si>
  <si>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</si>
  <si>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</si>
  <si>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</si>
  <si>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</si>
  <si>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</si>
  <si>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</si>
  <si>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</si>
  <si>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</si>
  <si>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</si>
  <si>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</si>
  <si>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</si>
  <si>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</si>
  <si>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</si>
  <si>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</si>
  <si>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</si>
  <si>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</si>
  <si>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</si>
  <si>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</si>
  <si>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</si>
  <si>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</si>
  <si>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</si>
  <si>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</si>
  <si>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</si>
  <si>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</si>
  <si>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</si>
  <si>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</si>
  <si>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</si>
  <si>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</si>
  <si>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</si>
  <si>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</si>
  <si>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</si>
  <si>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</si>
  <si>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</si>
  <si>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</si>
  <si>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</si>
  <si>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</si>
  <si>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</si>
  <si>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</si>
  <si>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</si>
  <si>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</si>
  <si>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</si>
  <si>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</si>
  <si>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</si>
  <si>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</si>
  <si>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</si>
  <si>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</si>
  <si>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</si>
  <si>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</si>
  <si>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</si>
  <si>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</si>
  <si>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</si>
  <si>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</si>
  <si>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</si>
  <si>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</si>
  <si>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</si>
  <si>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</si>
  <si>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</si>
  <si>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</si>
  <si>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</si>
  <si>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</si>
  <si>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</si>
  <si>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</si>
  <si>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</si>
  <si>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</si>
  <si>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</si>
  <si>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</si>
  <si>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</si>
  <si>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</si>
  <si>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</si>
  <si>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</si>
  <si>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</si>
  <si>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</si>
  <si>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</si>
  <si>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</si>
  <si>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</si>
  <si>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</si>
  <si>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</si>
  <si>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</si>
  <si>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</si>
  <si>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</si>
  <si>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</si>
  <si>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</si>
  <si>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</si>
  <si>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</si>
  <si>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</si>
  <si>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</si>
  <si>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</si>
  <si>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</si>
  <si>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</si>
  <si>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</si>
  <si>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</si>
  <si>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</si>
  <si>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</si>
  <si>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</si>
  <si>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</si>
  <si>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</si>
  <si>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</si>
  <si>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</si>
  <si>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</si>
  <si>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</si>
  <si>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</si>
  <si>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</si>
  <si>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</si>
  <si>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</si>
  <si>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</si>
  <si>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</si>
  <si>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</si>
  <si>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</si>
  <si>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</si>
  <si>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</si>
  <si>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</si>
  <si>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</si>
  <si>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</si>
  <si>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</si>
  <si>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</si>
  <si>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</si>
  <si>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</si>
  <si>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</si>
  <si>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</si>
  <si>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</si>
  <si>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</si>
  <si>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</si>
  <si>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</si>
  <si>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</si>
  <si>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</si>
  <si>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</si>
  <si>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</si>
  <si>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</si>
  <si>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</si>
  <si>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</si>
  <si>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</si>
  <si>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</si>
  <si>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</si>
  <si>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</si>
  <si>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</si>
  <si>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</si>
  <si>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</si>
  <si>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</si>
  <si>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</si>
  <si>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</si>
  <si>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</si>
  <si>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</si>
  <si>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</si>
  <si>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</si>
  <si>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</si>
  <si>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</si>
  <si>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</si>
  <si>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</si>
  <si>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</si>
  <si>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</si>
  <si>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</si>
  <si>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</si>
  <si>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</si>
  <si>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</si>
  <si>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</si>
  <si>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</si>
  <si>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</si>
  <si>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</si>
  <si>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</si>
  <si>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</si>
  <si>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</si>
  <si>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</si>
  <si>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</si>
  <si>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</si>
  <si>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</si>
  <si>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</si>
  <si>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</si>
  <si>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</si>
  <si>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</si>
  <si>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</si>
  <si>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</si>
  <si>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</si>
  <si>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</si>
  <si>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</si>
  <si>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</si>
  <si>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</si>
  <si>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</si>
  <si>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</si>
  <si>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</si>
  <si>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</si>
  <si>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</si>
  <si>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</si>
  <si>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</si>
  <si>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</si>
  <si>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</si>
  <si>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</si>
  <si>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</si>
  <si>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</si>
  <si>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</si>
  <si>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</si>
  <si>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</si>
  <si>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</si>
  <si>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</si>
  <si>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</si>
  <si>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</si>
  <si>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</si>
  <si>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</si>
  <si>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</si>
  <si>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</si>
  <si>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</si>
  <si>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</si>
  <si>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</si>
  <si>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</si>
  <si>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</si>
  <si>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</si>
  <si>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</si>
  <si>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</si>
  <si>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</si>
  <si>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</si>
  <si>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</si>
  <si>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</si>
  <si>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</si>
  <si>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</si>
  <si>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</si>
  <si>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</si>
  <si>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</si>
  <si>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</si>
  <si>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</si>
  <si>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</si>
  <si>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</si>
  <si>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</si>
  <si>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</si>
  <si>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</si>
  <si>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</si>
  <si>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</si>
  <si>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</si>
  <si>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</si>
  <si>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</si>
  <si>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</si>
  <si>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</si>
  <si>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</si>
  <si>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</si>
  <si>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</si>
  <si>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</si>
  <si>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</si>
  <si>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</si>
  <si>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</si>
  <si>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</si>
  <si>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</si>
  <si>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</si>
  <si>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</si>
  <si>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</si>
  <si>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</si>
  <si>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</si>
  <si>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</si>
  <si>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</si>
  <si>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</si>
  <si>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</si>
  <si>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</si>
  <si>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</si>
  <si>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</si>
  <si>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</si>
  <si>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</si>
  <si>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</si>
  <si>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</si>
  <si>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</si>
  <si>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</si>
  <si>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</si>
  <si>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</si>
  <si>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</si>
  <si>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</si>
  <si>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</si>
  <si>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</si>
  <si>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</si>
  <si>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</si>
  <si>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</si>
  <si>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</si>
  <si>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</si>
  <si>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</si>
  <si>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</si>
  <si>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</si>
  <si>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</si>
  <si>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</si>
  <si>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</si>
  <si>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</si>
  <si>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</si>
  <si>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</si>
  <si>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</si>
  <si>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</si>
  <si>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</si>
  <si>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</si>
  <si>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</si>
  <si>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</si>
  <si>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</si>
  <si>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</si>
  <si>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</si>
  <si>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</si>
  <si>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</si>
  <si>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</si>
  <si>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</si>
  <si>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</si>
  <si>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</si>
  <si>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</si>
  <si>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</si>
  <si>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</si>
  <si>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</si>
  <si>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</si>
  <si>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</si>
  <si>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</si>
  <si>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</si>
  <si>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</si>
  <si>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</si>
  <si>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</si>
  <si>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</si>
  <si>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</si>
  <si>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</si>
  <si>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</si>
  <si>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</si>
  <si>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</si>
  <si>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</si>
  <si>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</si>
  <si>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</si>
  <si>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</si>
  <si>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</si>
  <si>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</si>
  <si>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</si>
  <si>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</si>
  <si>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</si>
  <si>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</si>
  <si>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</si>
  <si>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</si>
  <si>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</si>
  <si>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</si>
  <si>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</si>
  <si>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</si>
  <si>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</si>
  <si>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</si>
  <si>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</si>
  <si>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</si>
  <si>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</si>
  <si>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</si>
  <si>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</si>
  <si>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</si>
  <si>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</si>
  <si>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</si>
  <si>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</si>
  <si>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</si>
  <si>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</si>
  <si>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</si>
  <si>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</si>
  <si>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</si>
  <si>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</si>
  <si>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</si>
  <si>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</si>
  <si>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</si>
  <si>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</si>
  <si>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</si>
  <si>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</si>
  <si>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</si>
  <si>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</si>
  <si>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</si>
  <si>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</si>
  <si>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</si>
  <si>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</si>
  <si>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</si>
  <si>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</si>
  <si>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</si>
  <si>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</si>
  <si>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</si>
  <si>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</si>
  <si>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</si>
  <si>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</si>
  <si>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</si>
  <si>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</si>
  <si>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</si>
  <si>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</si>
  <si>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</si>
  <si>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</si>
  <si>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</si>
  <si>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</si>
  <si>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</si>
  <si>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</si>
  <si>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</si>
  <si>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</si>
  <si>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</si>
  <si>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</si>
  <si>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</si>
  <si>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</si>
  <si>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</si>
  <si>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</si>
  <si>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</si>
  <si>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</si>
  <si>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</si>
  <si>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</si>
  <si>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</si>
  <si>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</si>
  <si>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</si>
  <si>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</si>
  <si>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</si>
  <si>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</si>
  <si>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</si>
  <si>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</si>
  <si>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</si>
  <si>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</si>
  <si>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</si>
  <si>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</si>
  <si>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</si>
  <si>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</si>
  <si>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</si>
  <si>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</si>
  <si>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</si>
  <si>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</si>
  <si>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</si>
  <si>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</si>
  <si>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</si>
  <si>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</si>
  <si>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</si>
  <si>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</si>
  <si>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</si>
  <si>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</si>
  <si>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</si>
  <si>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</si>
  <si>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</si>
  <si>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</si>
  <si>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</si>
  <si>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</si>
  <si>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</si>
  <si>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</si>
  <si>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</si>
  <si>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</si>
  <si>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</si>
  <si>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</si>
  <si>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</si>
  <si>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</si>
  <si>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</si>
  <si>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</si>
  <si>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</si>
  <si>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</si>
  <si>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</si>
  <si>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</si>
  <si>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</si>
  <si>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</si>
  <si>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</si>
  <si>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</si>
  <si>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</si>
  <si>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</si>
  <si>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</si>
  <si>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</si>
  <si>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</si>
  <si>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</si>
  <si>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</si>
  <si>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</si>
  <si>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</si>
  <si>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</si>
  <si>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</si>
  <si>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</si>
  <si>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</si>
  <si>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</si>
  <si>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</si>
  <si>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</si>
  <si>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</si>
  <si>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</si>
  <si>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</si>
  <si>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</si>
  <si>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</si>
  <si>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</si>
  <si>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</si>
  <si>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</si>
  <si>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</si>
  <si>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</si>
  <si>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</si>
  <si>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</si>
  <si>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</si>
  <si>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</si>
  <si>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</si>
  <si>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</si>
  <si>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</si>
  <si>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</si>
  <si>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</si>
  <si>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</si>
  <si>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</si>
  <si>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</si>
  <si>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</si>
  <si>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</si>
  <si>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</si>
  <si>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</si>
  <si>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</si>
  <si>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</si>
  <si>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</si>
  <si>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</si>
  <si>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</si>
  <si>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</si>
  <si>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</si>
  <si>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</si>
  <si>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</si>
  <si>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</si>
  <si>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</si>
  <si>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</si>
  <si>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</si>
  <si>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</si>
  <si>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</si>
  <si>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</si>
  <si>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</si>
  <si>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</si>
  <si>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</si>
  <si>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</si>
  <si>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</si>
  <si>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</si>
  <si>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</si>
  <si>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</si>
  <si>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</si>
  <si>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</si>
  <si>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</si>
  <si>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</si>
  <si>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</si>
  <si>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</si>
  <si>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</si>
  <si>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</si>
  <si>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</si>
  <si>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</si>
  <si>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</si>
  <si>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</si>
  <si>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</si>
  <si>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</si>
  <si>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</si>
  <si>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</si>
  <si>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</si>
  <si>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</si>
  <si>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</si>
  <si>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</si>
  <si>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</si>
  <si>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</si>
  <si>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</si>
  <si>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</si>
  <si>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</si>
  <si>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</si>
  <si>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</si>
  <si>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</si>
  <si>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</si>
  <si>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</si>
  <si>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</si>
  <si>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</si>
  <si>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</si>
  <si>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</si>
  <si>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</si>
  <si>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</si>
  <si>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</si>
  <si>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</si>
  <si>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</si>
  <si>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</si>
  <si>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</si>
  <si>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</si>
  <si>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</si>
  <si>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</si>
  <si>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</si>
  <si>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</si>
  <si>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</si>
  <si>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</si>
  <si>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</si>
  <si>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</si>
  <si>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</si>
  <si>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</si>
  <si>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</si>
  <si>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</si>
  <si>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</si>
  <si>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</si>
  <si>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</si>
  <si>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</si>
  <si>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</si>
  <si>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</si>
  <si>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</si>
  <si>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</si>
  <si>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</si>
  <si>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</si>
  <si>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</si>
  <si>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</si>
  <si>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</si>
  <si>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</si>
  <si>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</si>
  <si>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</si>
  <si>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</si>
  <si>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</si>
  <si>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</si>
  <si>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</si>
  <si>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</si>
  <si>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</si>
  <si>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</si>
  <si>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</si>
  <si>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</si>
  <si>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</si>
  <si>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</si>
  <si>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</si>
  <si>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</si>
  <si>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</si>
  <si>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</si>
  <si>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</si>
  <si>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</si>
  <si>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</si>
  <si>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</si>
  <si>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</si>
  <si>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</si>
  <si>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</si>
  <si>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</si>
  <si>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</si>
  <si>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</si>
  <si>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</si>
  <si>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</si>
  <si>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</si>
  <si>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</si>
  <si>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</si>
  <si>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</si>
  <si>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</si>
  <si>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</si>
  <si>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</si>
  <si>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</si>
  <si>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</si>
  <si>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</si>
  <si>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</si>
  <si>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</si>
  <si>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</si>
  <si>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</si>
  <si>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</si>
  <si>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</si>
  <si>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</si>
  <si>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</si>
  <si>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</si>
  <si>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</si>
  <si>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</si>
  <si>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</si>
  <si>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</si>
  <si>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</si>
  <si>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</si>
  <si>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</si>
  <si>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</si>
  <si>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</si>
  <si>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</si>
  <si>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</si>
  <si>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</si>
  <si>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</si>
  <si>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</si>
  <si>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</si>
  <si>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</si>
  <si>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</si>
  <si>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</si>
  <si>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</si>
  <si>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</si>
  <si>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</si>
  <si>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</si>
  <si>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</si>
  <si>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</si>
  <si>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</si>
  <si>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</si>
  <si>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</si>
  <si>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</si>
  <si>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</si>
  <si>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</si>
  <si>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</si>
  <si>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</si>
  <si>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</si>
  <si>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</si>
  <si>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</si>
  <si>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</si>
  <si>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</si>
  <si>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</si>
  <si>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</si>
  <si>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</si>
  <si>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</si>
  <si>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</si>
  <si>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</si>
  <si>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</si>
  <si>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</si>
  <si>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</si>
  <si>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</si>
  <si>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</si>
  <si>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</si>
  <si>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</si>
  <si>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</si>
  <si>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</si>
  <si>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</si>
  <si>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</si>
  <si>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</si>
  <si>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</si>
  <si>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</si>
  <si>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</si>
  <si>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</si>
  <si>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</si>
  <si>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</si>
  <si>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</si>
  <si>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</si>
  <si>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</si>
  <si>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</si>
  <si>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</si>
  <si>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</si>
  <si>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</si>
  <si>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</si>
  <si>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</si>
  <si>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</si>
  <si>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</si>
  <si>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</si>
  <si>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</si>
  <si>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</si>
  <si>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</si>
  <si>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</si>
  <si>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</si>
  <si>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</si>
  <si>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</si>
  <si>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</si>
  <si>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</si>
  <si>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</si>
  <si>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</si>
  <si>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</si>
  <si>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</si>
  <si>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</si>
  <si>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</si>
  <si>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</si>
  <si>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</si>
  <si>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</si>
  <si>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</si>
  <si>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</si>
  <si>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</si>
  <si>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</si>
  <si>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</si>
  <si>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</si>
  <si>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</si>
  <si>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</si>
  <si>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</si>
  <si>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</si>
  <si>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</si>
  <si>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</si>
  <si>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</si>
  <si>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</si>
  <si>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</si>
  <si>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</si>
  <si>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</si>
  <si>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</si>
  <si>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</si>
  <si>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</si>
  <si>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</si>
  <si>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</si>
  <si>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</si>
  <si>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</si>
  <si>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</si>
  <si>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</si>
  <si>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</si>
  <si>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</si>
  <si>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</si>
  <si>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</si>
  <si>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</si>
  <si>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</si>
  <si>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</si>
  <si>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</si>
  <si>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</si>
  <si>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</si>
  <si>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</si>
  <si>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</si>
  <si>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</si>
  <si>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</si>
  <si>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</si>
  <si>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</si>
  <si>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</si>
  <si>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</si>
  <si>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</si>
  <si>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</si>
  <si>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</si>
  <si>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</si>
  <si>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</si>
  <si>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</si>
  <si>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</si>
  <si>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</si>
  <si>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</si>
  <si>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</si>
  <si>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</si>
  <si>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</si>
  <si>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</si>
  <si>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</si>
  <si>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</si>
  <si>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</si>
  <si>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</si>
  <si>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</si>
  <si>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</si>
  <si>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</si>
  <si>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</si>
  <si>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</si>
  <si>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</si>
  <si>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</si>
  <si>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</si>
  <si>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</si>
  <si>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</si>
  <si>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</si>
  <si>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</si>
  <si>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</si>
  <si>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</si>
  <si>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</si>
  <si>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</si>
  <si>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</si>
  <si>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</si>
  <si>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</si>
  <si>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</si>
  <si>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</si>
  <si>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</si>
  <si>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</si>
  <si>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</si>
  <si>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</si>
  <si>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</si>
  <si>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</si>
  <si>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</si>
  <si>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</si>
  <si>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</si>
  <si>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</si>
  <si>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</si>
  <si>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</si>
  <si>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</si>
  <si>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</si>
  <si>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</si>
  <si>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</si>
  <si>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</si>
  <si>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</si>
  <si>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</si>
  <si>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</si>
  <si>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</si>
  <si>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</si>
  <si>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</si>
  <si>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</si>
  <si>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</si>
  <si>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</si>
  <si>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</si>
  <si>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</si>
  <si>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</si>
  <si>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</si>
  <si>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</si>
  <si>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</si>
  <si>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</si>
  <si>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</si>
  <si>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</si>
  <si>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</si>
  <si>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</si>
  <si>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</si>
  <si>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</si>
  <si>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</si>
  <si>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</si>
  <si>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</si>
  <si>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</si>
  <si>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</si>
  <si>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</si>
  <si>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</si>
  <si>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</si>
  <si>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</si>
  <si>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</si>
  <si>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</si>
  <si>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</si>
  <si>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</si>
  <si>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</si>
  <si>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</si>
  <si>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</si>
  <si>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</si>
  <si>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</si>
  <si>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</si>
  <si>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</si>
  <si>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</si>
  <si>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</si>
  <si>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</si>
  <si>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</si>
  <si>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</si>
  <si>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</si>
  <si>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</si>
  <si>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</si>
  <si>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</si>
  <si>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</si>
  <si>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</si>
  <si>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</si>
  <si>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</si>
  <si>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</si>
  <si>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</si>
  <si>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</si>
  <si>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</si>
  <si>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</si>
  <si>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</si>
  <si>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</si>
  <si>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</si>
  <si>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</si>
  <si>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</si>
  <si>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</si>
  <si>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</si>
  <si>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</si>
  <si>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</si>
  <si>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</si>
  <si>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</si>
  <si>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</si>
  <si>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</si>
  <si>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</si>
  <si>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</si>
  <si>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</si>
  <si>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</si>
  <si>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</si>
  <si>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</si>
  <si>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</si>
  <si>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</si>
  <si>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</si>
  <si>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</si>
  <si>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</si>
  <si>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</si>
  <si>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</si>
  <si>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</si>
  <si>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</si>
  <si>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</si>
  <si>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</si>
  <si>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</si>
  <si>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</si>
  <si>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</si>
  <si>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</si>
  <si>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</si>
  <si>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</si>
  <si>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</si>
  <si>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</si>
  <si>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</si>
  <si>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</si>
  <si>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</si>
  <si>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</si>
  <si>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</si>
  <si>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</si>
  <si>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</si>
  <si>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</si>
  <si>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</si>
  <si>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</si>
  <si>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</si>
  <si>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</si>
  <si>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</si>
  <si>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</si>
  <si>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</si>
  <si>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</si>
  <si>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</si>
  <si>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</si>
  <si>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</si>
  <si>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</si>
  <si>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</si>
  <si>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</si>
  <si>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</si>
  <si>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</si>
  <si>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</si>
  <si>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</si>
  <si>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</si>
  <si>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</si>
  <si>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</si>
  <si>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</si>
  <si>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</si>
  <si>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</si>
  <si>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</si>
  <si>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</si>
  <si>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</si>
  <si>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</si>
  <si>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</si>
  <si>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</si>
  <si>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</si>
  <si>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</si>
  <si>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</si>
  <si>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</si>
  <si>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</si>
  <si>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</si>
  <si>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</si>
  <si>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</si>
  <si>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</si>
  <si>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</si>
  <si>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</si>
  <si>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</si>
  <si>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</si>
  <si>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</si>
  <si>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</si>
  <si>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</si>
  <si>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</si>
  <si>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</si>
  <si>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</si>
  <si>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</si>
  <si>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</si>
  <si>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</si>
  <si>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</si>
  <si>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</si>
  <si>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</si>
  <si>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</si>
  <si>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</si>
  <si>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</si>
  <si>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</si>
  <si>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</si>
  <si>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</si>
  <si>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</si>
  <si>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</si>
  <si>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</si>
  <si>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</si>
  <si>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</si>
  <si>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</si>
  <si>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</si>
  <si>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</si>
  <si>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</si>
  <si>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</si>
  <si>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</si>
  <si>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</si>
  <si>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</si>
  <si>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</si>
  <si>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</si>
  <si>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</si>
  <si>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</si>
  <si>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</si>
  <si>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</si>
  <si>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</si>
  <si>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</si>
  <si>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</si>
  <si>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</si>
  <si>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</si>
  <si>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</si>
  <si>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</si>
  <si>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</si>
  <si>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</si>
  <si>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</si>
  <si>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</si>
  <si>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</si>
  <si>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</si>
  <si>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</si>
  <si>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</si>
  <si>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</si>
  <si>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</si>
  <si>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</si>
  <si>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</si>
  <si>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</si>
  <si>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</si>
  <si>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</si>
  <si>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</si>
  <si>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</si>
  <si>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</si>
  <si>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</si>
  <si>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</si>
  <si>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</si>
  <si>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</si>
  <si>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</si>
  <si>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</si>
  <si>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</si>
  <si>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</si>
  <si>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</si>
  <si>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</si>
  <si>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</si>
  <si>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</si>
  <si>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</si>
  <si>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</si>
  <si>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</si>
  <si>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</si>
  <si>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</si>
  <si>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</si>
  <si>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</si>
  <si>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</si>
  <si>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</si>
  <si>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</si>
  <si>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</si>
  <si>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</si>
  <si>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</si>
  <si>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</si>
  <si>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</si>
  <si>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</si>
  <si>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</si>
  <si>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</si>
  <si>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</si>
  <si>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</si>
  <si>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</si>
  <si>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</si>
  <si>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</si>
  <si>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</si>
  <si>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</si>
  <si>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</si>
  <si>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</si>
  <si>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</si>
  <si>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</si>
  <si>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</si>
  <si>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</si>
  <si>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</si>
  <si>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</si>
  <si>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</si>
  <si>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</si>
  <si>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</si>
  <si>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</si>
  <si>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</si>
  <si>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</si>
  <si>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</si>
  <si>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</si>
  <si>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</si>
  <si>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</si>
  <si>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</si>
  <si>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</si>
  <si>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</si>
  <si>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</si>
  <si>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</si>
  <si>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</si>
  <si>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</si>
  <si>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</si>
  <si>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</si>
  <si>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</si>
  <si>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</si>
  <si>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</si>
  <si>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</si>
  <si>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</si>
  <si>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</si>
  <si>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</si>
  <si>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</si>
  <si>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</si>
  <si>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</si>
  <si>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</si>
  <si>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</si>
  <si>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</si>
  <si>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</si>
  <si>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</si>
  <si>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</si>
  <si>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</si>
  <si>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</si>
  <si>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</si>
  <si>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</si>
  <si>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</si>
  <si>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</si>
  <si>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</si>
  <si>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</si>
  <si>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</si>
  <si>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</si>
  <si>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</si>
  <si>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</si>
  <si>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</si>
  <si>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</si>
  <si>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</si>
  <si>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</si>
  <si>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</si>
  <si>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</si>
  <si>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</si>
  <si>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</si>
  <si>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</si>
  <si>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</si>
  <si>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</si>
  <si>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</si>
  <si>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</si>
  <si>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</si>
  <si>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</si>
  <si>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</si>
  <si>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</si>
  <si>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</si>
  <si>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</si>
  <si>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</si>
  <si>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</si>
  <si>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</si>
  <si>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</si>
  <si>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</si>
  <si>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</si>
  <si>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</si>
  <si>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</si>
  <si>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</si>
  <si>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</si>
  <si>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</si>
  <si>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</si>
  <si>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</si>
  <si>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</si>
  <si>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</si>
  <si>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</si>
  <si>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</si>
  <si>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</si>
  <si>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</si>
  <si>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</si>
  <si>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</si>
  <si>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</si>
  <si>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</si>
  <si>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</si>
  <si>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</si>
  <si>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</si>
  <si>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</si>
  <si>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</si>
  <si>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</si>
  <si>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</si>
  <si>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</si>
  <si>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</si>
  <si>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</si>
  <si>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</si>
  <si>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</si>
  <si>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</si>
  <si>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</si>
  <si>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</si>
  <si>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</si>
  <si>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</si>
  <si>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</si>
  <si>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</si>
  <si>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</si>
  <si>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</si>
  <si>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</si>
  <si>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</si>
  <si>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</si>
  <si>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</si>
  <si>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</si>
  <si>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</si>
  <si>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</si>
  <si>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</si>
  <si>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</si>
  <si>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</si>
  <si>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</si>
  <si>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</si>
  <si>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</si>
  <si>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</si>
  <si>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</si>
  <si>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</si>
  <si>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</si>
  <si>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</si>
  <si>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</si>
  <si>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</si>
  <si>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</si>
  <si>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</si>
  <si>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</si>
  <si>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</si>
  <si>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</si>
  <si>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</si>
  <si>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</si>
  <si>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</si>
  <si>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</si>
  <si>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</si>
  <si>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</si>
  <si>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</si>
  <si>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</si>
  <si>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</si>
  <si>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</si>
  <si>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</si>
  <si>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</si>
  <si>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</si>
  <si>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</si>
  <si>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</si>
  <si>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</si>
  <si>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</si>
  <si>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</si>
  <si>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</si>
  <si>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</si>
  <si>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</si>
  <si>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</si>
  <si>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</si>
  <si>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</si>
  <si>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</si>
  <si>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</si>
  <si>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</si>
  <si>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</si>
  <si>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</si>
  <si>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</si>
  <si>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</si>
  <si>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</si>
  <si>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</si>
  <si>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</si>
  <si>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</si>
  <si>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</si>
  <si>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</si>
  <si>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</si>
  <si>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</si>
  <si>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</si>
  <si>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</si>
  <si>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</si>
  <si>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</si>
  <si>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</si>
  <si>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</si>
  <si>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</si>
  <si>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</si>
  <si>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</si>
  <si>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</si>
  <si>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</si>
  <si>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</si>
  <si>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</si>
  <si>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</si>
  <si>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</si>
  <si>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</si>
  <si>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</si>
  <si>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</si>
  <si>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</si>
  <si>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</si>
  <si>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</si>
  <si>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</si>
  <si>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</si>
  <si>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</si>
  <si>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</si>
  <si>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</si>
  <si>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</si>
  <si>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</si>
  <si>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</si>
  <si>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</si>
  <si>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</si>
  <si>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</si>
  <si>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</si>
  <si>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</si>
  <si>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</si>
  <si>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</si>
  <si>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</si>
  <si>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</si>
  <si>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</si>
  <si>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</si>
  <si>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</si>
  <si>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</si>
  <si>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</si>
  <si>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</si>
  <si>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</si>
  <si>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</si>
  <si>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</si>
  <si>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</si>
  <si>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</si>
  <si>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</si>
  <si>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</si>
  <si>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</si>
  <si>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</si>
  <si>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</si>
  <si>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</si>
  <si>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</si>
  <si>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</si>
  <si>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</si>
  <si>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</si>
  <si>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</si>
  <si>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</si>
  <si>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</si>
  <si>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</si>
  <si>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</si>
  <si>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</si>
  <si>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</si>
  <si>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</si>
  <si>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</si>
  <si>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</si>
  <si>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</si>
  <si>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</si>
  <si>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</si>
  <si>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</si>
  <si>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</si>
  <si>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</si>
  <si>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</si>
  <si>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</si>
  <si>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</si>
  <si>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</si>
  <si>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</si>
  <si>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</si>
  <si>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</si>
  <si>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</si>
  <si>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</si>
  <si>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</si>
  <si>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</si>
  <si>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</si>
  <si>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</si>
  <si>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</si>
  <si>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</si>
  <si>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</si>
  <si>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</si>
  <si>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</si>
  <si>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</si>
  <si>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</si>
  <si>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</si>
  <si>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</si>
  <si>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</si>
  <si>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</si>
  <si>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</si>
  <si>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</si>
  <si>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</si>
  <si>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</si>
  <si>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</si>
  <si>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</si>
  <si>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</si>
  <si>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</si>
  <si>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</si>
  <si>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</si>
  <si>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</si>
  <si>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</si>
  <si>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</si>
  <si>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</si>
  <si>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</si>
  <si>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</si>
  <si>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</si>
  <si>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</si>
  <si>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</si>
  <si>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</si>
  <si>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</si>
  <si>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</si>
  <si>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</si>
  <si>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</si>
  <si>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</si>
  <si>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</si>
  <si>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</si>
  <si>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</si>
  <si>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</si>
  <si>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</si>
  <si>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</si>
  <si>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</si>
  <si>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</si>
  <si>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</si>
  <si>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</si>
  <si>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</si>
  <si>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</si>
  <si>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</si>
  <si>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</si>
  <si>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</si>
  <si>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</si>
  <si>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</si>
  <si>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</si>
  <si>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</si>
  <si>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</si>
  <si>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</si>
  <si>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</si>
  <si>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</si>
  <si>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</si>
  <si>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</si>
  <si>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</si>
  <si>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</si>
  <si>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</si>
  <si>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</si>
  <si>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</si>
  <si>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</si>
  <si>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</si>
  <si>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</si>
  <si>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</si>
  <si>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</si>
  <si>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</si>
  <si>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</si>
  <si>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</si>
  <si>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</si>
  <si>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</si>
  <si>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</si>
  <si>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</si>
  <si>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</si>
  <si>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</si>
  <si>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</si>
  <si>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</si>
  <si>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</si>
  <si>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</si>
  <si>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</si>
  <si>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</si>
  <si>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</si>
  <si>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</si>
  <si>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</si>
  <si>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</si>
  <si>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</si>
  <si>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</si>
  <si>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</si>
  <si>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</si>
  <si>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</si>
  <si>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</si>
  <si>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</si>
  <si>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</si>
  <si>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</si>
  <si>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</si>
  <si>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</si>
  <si>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</si>
  <si>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</si>
  <si>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</si>
  <si>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</si>
  <si>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</si>
  <si>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</si>
  <si>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</si>
  <si>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</si>
  <si>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</si>
  <si>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</si>
  <si>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</si>
  <si>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</si>
  <si>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</si>
  <si>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</si>
  <si>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</si>
  <si>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</si>
  <si>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</si>
  <si>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</si>
  <si>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</si>
  <si>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</si>
  <si>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</si>
  <si>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</si>
  <si>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</si>
  <si>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</si>
  <si>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</si>
  <si>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</si>
  <si>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</si>
  <si>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</si>
  <si>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</si>
  <si>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</si>
  <si>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</si>
  <si>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</si>
  <si>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</si>
  <si>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</si>
  <si>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</si>
  <si>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</si>
  <si>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</si>
  <si>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</si>
  <si>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</si>
  <si>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</si>
  <si>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</si>
  <si>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</si>
  <si>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</si>
  <si>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</si>
  <si>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</si>
  <si>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</si>
  <si>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</si>
  <si>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</si>
  <si>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</si>
  <si>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</si>
  <si>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</si>
  <si>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</si>
  <si>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</si>
  <si>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</si>
  <si>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</si>
  <si>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</si>
  <si>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</si>
  <si>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</si>
  <si>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</si>
  <si>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</si>
  <si>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</si>
  <si>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</si>
  <si>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</si>
  <si>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</si>
  <si>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</si>
  <si>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</si>
  <si>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</si>
  <si>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</si>
  <si>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</si>
  <si>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</si>
  <si>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</si>
  <si>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</si>
  <si>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</si>
  <si>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</si>
  <si>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</si>
  <si>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</si>
  <si>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</si>
  <si>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</si>
  <si>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</si>
  <si>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</si>
  <si>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</si>
  <si>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</si>
  <si>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</si>
  <si>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</si>
  <si>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</si>
  <si>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</si>
  <si>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</si>
  <si>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</si>
  <si>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</si>
  <si>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</si>
  <si>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</si>
  <si>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</si>
  <si>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</si>
  <si>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</si>
  <si>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</si>
  <si>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</si>
  <si>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</si>
  <si>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</si>
  <si>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</si>
  <si>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</si>
  <si>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</si>
  <si>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</si>
  <si>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</si>
  <si>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</si>
  <si>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</si>
  <si>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</si>
  <si>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</si>
  <si>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</si>
  <si>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</si>
  <si>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</si>
  <si>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</si>
  <si>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</si>
  <si>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</si>
  <si>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</si>
  <si>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</si>
  <si>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</si>
  <si>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</si>
  <si>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</si>
  <si>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</si>
  <si>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</si>
  <si>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</si>
  <si>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</si>
  <si>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</si>
  <si>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</si>
  <si>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</si>
  <si>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</si>
  <si>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</si>
  <si>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</si>
  <si>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</si>
  <si>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</si>
  <si>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</si>
  <si>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</si>
  <si>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</si>
  <si>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</si>
  <si>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</si>
  <si>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</si>
  <si>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</si>
  <si>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</si>
  <si>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</si>
  <si>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</si>
  <si>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</si>
  <si>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</si>
  <si>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</si>
  <si>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</si>
  <si>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</si>
  <si>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</si>
  <si>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</si>
  <si>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</si>
  <si>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</si>
  <si>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</si>
  <si>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</si>
  <si>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</si>
  <si>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</si>
  <si>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</si>
  <si>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</si>
  <si>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</si>
  <si>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</si>
  <si>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</si>
  <si>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</si>
  <si>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</si>
  <si>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</si>
  <si>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</si>
  <si>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</si>
  <si>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</si>
  <si>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</si>
  <si>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</si>
  <si>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</si>
  <si>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</si>
  <si>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</si>
  <si>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</si>
  <si>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</si>
  <si>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</si>
  <si>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</si>
  <si>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</si>
  <si>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</si>
  <si>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</si>
  <si>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</si>
  <si>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</si>
  <si>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</si>
  <si>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</si>
  <si>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</si>
  <si>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</si>
  <si>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</si>
  <si>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</si>
  <si>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</si>
  <si>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</si>
  <si>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</si>
  <si>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</si>
  <si>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</si>
  <si>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</si>
  <si>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</si>
  <si>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</si>
  <si>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</si>
  <si>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</si>
  <si>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</si>
  <si>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</si>
  <si>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</si>
  <si>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</si>
  <si>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</si>
  <si>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</si>
  <si>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</si>
  <si>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</si>
  <si>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</si>
  <si>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</si>
  <si>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</si>
  <si>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</si>
  <si>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</si>
  <si>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</si>
  <si>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</si>
  <si>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</si>
  <si>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</si>
  <si>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</si>
  <si>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</si>
  <si>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</si>
  <si>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</si>
  <si>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</si>
  <si>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</si>
  <si>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</si>
  <si>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</si>
  <si>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</si>
  <si>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</si>
  <si>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</si>
  <si>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</si>
  <si>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</si>
  <si>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</si>
  <si>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</si>
  <si>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</si>
  <si>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</si>
  <si>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</si>
  <si>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</si>
  <si>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</si>
  <si>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</si>
  <si>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</si>
  <si>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</si>
  <si>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</si>
  <si>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</si>
  <si>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</si>
  <si>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</si>
  <si>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</si>
  <si>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</si>
  <si>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</si>
  <si>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</si>
  <si>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</si>
  <si>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</si>
  <si>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</si>
  <si>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</si>
  <si>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</si>
  <si>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</si>
  <si>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</si>
  <si>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</si>
  <si>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</si>
  <si>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</si>
  <si>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</si>
  <si>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</si>
  <si>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</si>
  <si>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</si>
  <si>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</si>
  <si>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</si>
  <si>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</si>
  <si>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</si>
  <si>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</si>
  <si>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</si>
  <si>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</si>
  <si>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</si>
  <si>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</si>
  <si>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</si>
  <si>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</si>
  <si>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</si>
  <si>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</si>
  <si>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</si>
  <si>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</si>
  <si>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</si>
  <si>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</si>
  <si>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</si>
  <si>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</si>
  <si>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</si>
  <si>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</si>
  <si>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</si>
  <si>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</si>
  <si>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</si>
  <si>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</si>
  <si>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</si>
  <si>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</si>
  <si>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</si>
  <si>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</si>
  <si>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</si>
  <si>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</si>
  <si>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</si>
  <si>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</si>
  <si>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</si>
  <si>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</si>
  <si>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</si>
  <si>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</si>
  <si>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</si>
  <si>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</si>
  <si>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</si>
  <si>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</si>
  <si>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</si>
  <si>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</si>
  <si>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</si>
  <si>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</si>
  <si>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</si>
  <si>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</si>
  <si>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</si>
  <si>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</si>
  <si>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</si>
  <si>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</si>
  <si>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</si>
  <si>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</si>
  <si>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</si>
  <si>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</si>
  <si>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</si>
  <si>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</si>
  <si>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</si>
  <si>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</si>
  <si>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</si>
  <si>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</si>
  <si>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</si>
  <si>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</si>
  <si>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</si>
  <si>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</si>
  <si>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</si>
  <si>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</si>
  <si>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</si>
  <si>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</si>
  <si>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</si>
  <si>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</si>
  <si>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</si>
  <si>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</si>
  <si>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</si>
  <si>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</si>
  <si>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</si>
  <si>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</si>
  <si>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</si>
  <si>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</si>
  <si>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</si>
  <si>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</si>
  <si>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</si>
  <si>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</si>
  <si>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</si>
  <si>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</si>
  <si>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</si>
  <si>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</si>
  <si>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</si>
  <si>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</si>
  <si>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</si>
  <si>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</si>
  <si>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</si>
  <si>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</si>
  <si>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</si>
  <si>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</si>
  <si>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</si>
  <si>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</si>
  <si>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</si>
  <si>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</si>
  <si>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</si>
  <si>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</si>
  <si>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</si>
  <si>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</si>
  <si>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</si>
  <si>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</si>
  <si>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</si>
  <si>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</si>
  <si>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</si>
  <si>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</si>
  <si>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</si>
  <si>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</si>
  <si>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</si>
  <si>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</si>
  <si>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</si>
  <si>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</si>
  <si>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</si>
  <si>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</si>
  <si>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</si>
  <si>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</si>
  <si>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</si>
  <si>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</si>
  <si>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</si>
  <si>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</si>
  <si>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</si>
  <si>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</si>
  <si>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</si>
  <si>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</si>
  <si>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</si>
  <si>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</si>
  <si>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</si>
  <si>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</si>
  <si>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</si>
  <si>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</si>
  <si>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</si>
  <si>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</si>
  <si>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</si>
  <si>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</si>
  <si>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</si>
  <si>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</si>
  <si>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</si>
  <si>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</si>
  <si>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</si>
  <si>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</si>
  <si>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</si>
  <si>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</si>
  <si>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</si>
  <si>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</si>
  <si>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</si>
  <si>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</si>
  <si>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</si>
  <si>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</si>
  <si>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</si>
  <si>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</si>
  <si>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</si>
  <si>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</si>
  <si>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</si>
  <si>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</si>
  <si>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</si>
  <si>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</si>
  <si>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</si>
  <si>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</si>
  <si>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</si>
  <si>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</si>
  <si>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</si>
  <si>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</si>
  <si>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</si>
  <si>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</si>
  <si>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</si>
  <si>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</si>
  <si>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</si>
  <si>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</si>
  <si>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</si>
  <si>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</si>
  <si>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</si>
  <si>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</si>
  <si>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</si>
  <si>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</si>
  <si>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</si>
  <si>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</si>
  <si>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</si>
  <si>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</si>
  <si>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</si>
  <si>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</si>
  <si>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</si>
  <si>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</si>
  <si>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</si>
  <si>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</si>
  <si>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</si>
  <si>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</si>
  <si>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</si>
  <si>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</si>
  <si>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</si>
  <si>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</si>
  <si>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</si>
  <si>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</si>
  <si>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</si>
  <si>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</si>
  <si>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</si>
  <si>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</si>
  <si>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</si>
  <si>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</si>
  <si>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</si>
  <si>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</si>
  <si>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</si>
  <si>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</si>
  <si>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</si>
  <si>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</si>
  <si>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</si>
  <si>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</si>
  <si>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</si>
  <si>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</si>
  <si>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</si>
  <si>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</si>
  <si>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</si>
  <si>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</si>
  <si>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</si>
  <si>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</si>
  <si>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</si>
  <si>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</si>
  <si>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</si>
  <si>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</si>
  <si>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</si>
  <si>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</si>
  <si>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</si>
  <si>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</si>
  <si>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</si>
  <si>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</si>
  <si>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</si>
  <si>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</si>
  <si>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</si>
  <si>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</si>
  <si>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</si>
  <si>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</si>
  <si>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</si>
  <si>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</si>
  <si>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</si>
  <si>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</si>
  <si>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</si>
  <si>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</si>
  <si>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</si>
  <si>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</si>
  <si>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</si>
  <si>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</si>
  <si>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</si>
  <si>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</si>
  <si>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</si>
  <si>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</si>
  <si>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</si>
  <si>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</si>
  <si>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</si>
  <si>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</si>
  <si>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</si>
  <si>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</si>
  <si>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</si>
  <si>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</si>
  <si>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</si>
  <si>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</si>
  <si>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</si>
  <si>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</si>
  <si>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</si>
  <si>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</si>
  <si>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</si>
  <si>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</si>
  <si>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</si>
  <si>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</si>
  <si>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</si>
  <si>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</si>
  <si>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</si>
  <si>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</si>
  <si>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</si>
  <si>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</si>
  <si>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</si>
  <si>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</si>
  <si>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</si>
  <si>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</si>
  <si>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</si>
  <si>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</si>
  <si>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</si>
  <si>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</si>
  <si>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</si>
  <si>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</si>
  <si>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</si>
  <si>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</si>
  <si>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</si>
  <si>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</si>
  <si>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</si>
  <si>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</si>
  <si>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</si>
  <si>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</si>
  <si>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</si>
  <si>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</si>
  <si>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</si>
  <si>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</si>
  <si>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</si>
  <si>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</si>
  <si>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</si>
  <si>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</si>
  <si>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</si>
  <si>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</si>
  <si>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</si>
  <si>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</si>
  <si>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</si>
  <si>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</si>
  <si>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</si>
  <si>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</si>
  <si>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</si>
  <si>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</si>
  <si>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</si>
  <si>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</si>
  <si>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</si>
  <si>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</si>
  <si>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</si>
  <si>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</si>
  <si>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</si>
  <si>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</si>
  <si>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</si>
  <si>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</si>
  <si>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</si>
  <si>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</si>
  <si>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</si>
  <si>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</si>
  <si>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</si>
  <si>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</si>
  <si>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</si>
  <si>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</si>
  <si>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</si>
  <si>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</si>
  <si>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</si>
  <si>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</si>
  <si>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</si>
  <si>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</si>
  <si>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</si>
  <si>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</si>
  <si>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</si>
  <si>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</si>
  <si>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</si>
  <si>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</si>
  <si>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</si>
  <si>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</si>
  <si>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</si>
  <si>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</si>
  <si>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</si>
  <si>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</si>
  <si>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</si>
  <si>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</si>
  <si>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</si>
  <si>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</si>
  <si>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</si>
  <si>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</si>
  <si>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</si>
  <si>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</si>
  <si>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</si>
  <si>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</si>
  <si>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</si>
  <si>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</si>
  <si>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</si>
  <si>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</si>
  <si>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</si>
  <si>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</si>
  <si>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</si>
  <si>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</si>
  <si>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</si>
  <si>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</si>
  <si>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</si>
  <si>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</si>
  <si>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</si>
  <si>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</si>
  <si>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</si>
  <si>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</si>
  <si>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</si>
  <si>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</si>
  <si>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</si>
  <si>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</si>
  <si>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</si>
  <si>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</si>
  <si>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</si>
  <si>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</si>
  <si>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</si>
  <si>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</si>
  <si>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</si>
  <si>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</si>
  <si>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</si>
  <si>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</si>
  <si>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</si>
  <si>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</si>
  <si>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</si>
  <si>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</si>
  <si>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</si>
  <si>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</si>
  <si>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</si>
  <si>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</si>
  <si>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</si>
  <si>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</si>
  <si>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</si>
  <si>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</si>
  <si>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</si>
  <si>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</si>
  <si>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</si>
  <si>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</si>
  <si>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</si>
  <si>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</si>
  <si>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</si>
  <si>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</si>
  <si>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</si>
  <si>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</si>
  <si>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</si>
  <si>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</si>
  <si>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</si>
  <si>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</si>
  <si>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</si>
  <si>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</si>
  <si>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</si>
  <si>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</si>
  <si>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</si>
  <si>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</si>
  <si>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</si>
  <si>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</si>
  <si>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</si>
  <si>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</si>
  <si>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</si>
  <si>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</si>
  <si>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</si>
  <si>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</si>
  <si>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</si>
  <si>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</si>
  <si>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</si>
  <si>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</si>
  <si>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</si>
  <si>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</si>
  <si>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</si>
  <si>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</si>
  <si>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</si>
  <si>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</si>
  <si>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</si>
  <si>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</si>
  <si>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</si>
  <si>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</si>
  <si>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</si>
  <si>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</si>
  <si>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</si>
  <si>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</si>
  <si>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</si>
  <si>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</si>
  <si>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</si>
  <si>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</si>
  <si>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</si>
  <si>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</si>
  <si>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</si>
  <si>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</si>
  <si>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</si>
  <si>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</si>
  <si>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</si>
  <si>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</si>
  <si>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</si>
  <si>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</si>
  <si>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</si>
  <si>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</si>
  <si>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</si>
  <si>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</si>
  <si>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</si>
  <si>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</si>
  <si>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</si>
  <si>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</si>
  <si>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</si>
  <si>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</si>
  <si>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</si>
  <si>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</si>
  <si>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</si>
  <si>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</si>
  <si>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</si>
  <si>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</si>
  <si>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</si>
  <si>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</si>
  <si>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</si>
  <si>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</si>
  <si>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</si>
  <si>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</si>
  <si>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</si>
  <si>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</si>
  <si>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</si>
  <si>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</si>
  <si>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</si>
  <si>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</si>
  <si>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</si>
  <si>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</si>
  <si>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</si>
  <si>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</si>
  <si>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</si>
  <si>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</si>
  <si>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</si>
  <si>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</si>
  <si>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</si>
  <si>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</si>
  <si>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</si>
  <si>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</si>
  <si>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</si>
  <si>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</si>
  <si>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</si>
  <si>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</si>
  <si>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</si>
  <si>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</si>
  <si>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</si>
  <si>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</si>
  <si>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</si>
  <si>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</si>
  <si>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</si>
  <si>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</si>
  <si>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</si>
  <si>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</si>
  <si>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</si>
  <si>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</si>
  <si>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</si>
  <si>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</si>
  <si>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</si>
  <si>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</si>
  <si>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</si>
  <si>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</si>
  <si>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</si>
  <si>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</si>
  <si>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</si>
  <si>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</si>
  <si>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</si>
  <si>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</si>
  <si>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</si>
  <si>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</si>
  <si>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</si>
  <si>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</si>
  <si>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</si>
  <si>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</si>
  <si>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</si>
  <si>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</si>
  <si>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</si>
  <si>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</si>
  <si>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</si>
  <si>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</si>
  <si>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</si>
  <si>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</si>
  <si>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</si>
  <si>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</si>
  <si>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</si>
  <si>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</si>
  <si>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</si>
  <si>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</si>
  <si>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</si>
  <si>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</si>
  <si>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</si>
  <si>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</si>
  <si>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</si>
  <si>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</si>
  <si>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</si>
  <si>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</si>
  <si>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</si>
  <si>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</si>
  <si>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</si>
  <si>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</si>
  <si>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</si>
  <si>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</si>
  <si>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</si>
  <si>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</si>
  <si>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</si>
  <si>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</si>
  <si>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</si>
  <si>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</si>
  <si>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</si>
  <si>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</si>
  <si>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</si>
  <si>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</si>
  <si>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</si>
  <si>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</si>
  <si>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</si>
  <si>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</si>
  <si>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</si>
  <si>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</si>
  <si>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</si>
  <si>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</si>
  <si>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</si>
  <si>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</si>
  <si>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</si>
  <si>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</si>
  <si>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</si>
  <si>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</si>
  <si>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</si>
  <si>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</si>
  <si>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</si>
  <si>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</si>
  <si>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</si>
  <si>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</si>
  <si>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</si>
  <si>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</si>
  <si>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</si>
  <si>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</si>
  <si>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</si>
  <si>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</si>
  <si>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</si>
  <si>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</si>
  <si>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</si>
  <si>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</si>
  <si>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</si>
  <si>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</si>
  <si>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</si>
  <si>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</si>
  <si>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</si>
  <si>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</si>
  <si>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</si>
  <si>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</si>
  <si>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</si>
  <si>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</si>
  <si>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</si>
  <si>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</si>
  <si>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</si>
  <si>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</si>
  <si>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</si>
  <si>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</si>
  <si>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</si>
  <si>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</si>
  <si>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</si>
  <si>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</si>
  <si>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</si>
  <si>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</si>
  <si>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</si>
  <si>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</si>
  <si>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</si>
  <si>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</si>
  <si>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</si>
  <si>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</si>
  <si>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</si>
  <si>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</si>
  <si>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</si>
  <si>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</si>
  <si>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</si>
  <si>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</si>
  <si>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</si>
  <si>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</si>
  <si>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</si>
  <si>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</si>
  <si>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</si>
  <si>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</si>
  <si>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</si>
  <si>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</si>
  <si>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</si>
  <si>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</si>
  <si>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</si>
  <si>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</si>
  <si>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</si>
  <si>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</si>
  <si>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</si>
  <si>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</si>
  <si>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</si>
  <si>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</si>
  <si>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</si>
  <si>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</si>
  <si>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</si>
  <si>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</si>
  <si>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</si>
  <si>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</si>
  <si>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</si>
  <si>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</si>
  <si>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</si>
  <si>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</si>
  <si>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</si>
  <si>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</si>
  <si>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</si>
  <si>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</si>
  <si>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</si>
  <si>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</si>
  <si>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</si>
  <si>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</si>
  <si>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</si>
  <si>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</si>
  <si>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</si>
  <si>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</si>
  <si>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</si>
  <si>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</si>
  <si>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</si>
  <si>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</si>
  <si>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</si>
  <si>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</si>
  <si>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</si>
  <si>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</si>
  <si>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</si>
  <si>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</si>
  <si>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</si>
  <si>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</si>
  <si>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</si>
  <si>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</si>
  <si>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</si>
  <si>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</si>
  <si>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</si>
  <si>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</si>
  <si>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</si>
  <si>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</si>
  <si>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</si>
  <si>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</si>
  <si>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</si>
  <si>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</si>
  <si>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</si>
  <si>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</si>
  <si>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</si>
  <si>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</si>
  <si>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</si>
  <si>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</si>
  <si>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</si>
  <si>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</si>
  <si>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</si>
  <si>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</si>
  <si>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</si>
  <si>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</si>
  <si>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</si>
  <si>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</si>
  <si>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</si>
  <si>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</si>
  <si>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</si>
  <si>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</si>
  <si>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</si>
  <si>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</si>
  <si>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</si>
  <si>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</si>
  <si>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</si>
  <si>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</si>
  <si>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</si>
  <si>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</si>
  <si>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</si>
  <si>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</si>
  <si>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</si>
  <si>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</si>
  <si>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</si>
  <si>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</si>
  <si>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</si>
  <si>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</si>
  <si>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</si>
  <si>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</si>
  <si>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</si>
  <si>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</si>
  <si>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</si>
  <si>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</si>
  <si>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</si>
  <si>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</si>
  <si>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</si>
  <si>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</si>
  <si>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</si>
  <si>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</si>
  <si>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</si>
  <si>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</si>
  <si>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</si>
  <si>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</si>
  <si>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</si>
  <si>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</si>
  <si>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</si>
  <si>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</si>
  <si>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</si>
  <si>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</si>
  <si>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</si>
  <si>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</si>
  <si>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</si>
  <si>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</si>
  <si>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</si>
  <si>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</si>
  <si>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</si>
  <si>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</si>
  <si>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</si>
  <si>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</si>
  <si>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</si>
  <si>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</si>
  <si>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</si>
  <si>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</si>
  <si>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</si>
  <si>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</si>
  <si>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</si>
  <si>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</si>
  <si>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</si>
  <si>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</si>
  <si>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</si>
  <si>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</si>
  <si>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</si>
  <si>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</si>
  <si>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</si>
  <si>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</si>
  <si>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</si>
  <si>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</si>
  <si>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</si>
  <si>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</si>
  <si>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</si>
  <si>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</si>
  <si>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</si>
  <si>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</si>
  <si>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</si>
  <si>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</si>
  <si>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</si>
  <si>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</si>
  <si>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</si>
  <si>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</si>
  <si>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</si>
  <si>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</si>
  <si>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</si>
  <si>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</si>
  <si>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</si>
  <si>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</si>
  <si>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</si>
  <si>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</si>
  <si>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</si>
  <si>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</si>
  <si>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</si>
  <si>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</si>
  <si>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</si>
  <si>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</si>
  <si>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</si>
  <si>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</si>
  <si>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</si>
  <si>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</si>
  <si>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</si>
  <si>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</si>
  <si>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</si>
  <si>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</si>
  <si>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</si>
  <si>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</si>
  <si>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</si>
  <si>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</si>
  <si>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</si>
  <si>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</si>
  <si>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</si>
  <si>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</si>
  <si>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</si>
  <si>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</si>
  <si>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</si>
  <si>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</si>
  <si>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</si>
  <si>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</si>
  <si>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</si>
  <si>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</si>
  <si>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</si>
  <si>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</si>
  <si>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</si>
  <si>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</si>
  <si>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</si>
  <si>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</si>
  <si>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</si>
  <si>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</si>
  <si>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</si>
  <si>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</si>
  <si>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</si>
  <si>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</si>
  <si>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</si>
  <si>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</si>
  <si>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</si>
  <si>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</si>
  <si>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</si>
  <si>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</si>
  <si>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</si>
  <si>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</si>
  <si>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</si>
  <si>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</si>
  <si>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</si>
  <si>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</si>
  <si>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</si>
  <si>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</si>
  <si>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</si>
  <si>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</si>
  <si>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</si>
  <si>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</si>
  <si>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</si>
  <si>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</si>
  <si>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</si>
  <si>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</si>
  <si>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</si>
  <si>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</si>
  <si>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</si>
  <si>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</si>
  <si>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</si>
  <si>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</si>
  <si>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</si>
  <si>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</si>
  <si>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</si>
  <si>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</si>
  <si>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</si>
  <si>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</si>
  <si>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</si>
  <si>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</si>
  <si>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</si>
  <si>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</si>
  <si>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</si>
  <si>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</si>
  <si>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</si>
  <si>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</si>
  <si>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</si>
  <si>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</si>
  <si>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</si>
  <si>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</si>
  <si>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</si>
  <si>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</si>
  <si>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</si>
  <si>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</si>
  <si>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</si>
  <si>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</si>
  <si>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</si>
  <si>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</si>
  <si>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</si>
  <si>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</si>
  <si>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</si>
  <si>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</si>
  <si>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</si>
  <si>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</si>
  <si>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</si>
  <si>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</si>
  <si>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</si>
  <si>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</si>
  <si>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</si>
  <si>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</si>
  <si>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</si>
  <si>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</si>
  <si>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</si>
  <si>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</si>
  <si>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</si>
  <si>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</si>
  <si>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</si>
  <si>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</si>
  <si>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</si>
  <si>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</si>
  <si>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</si>
  <si>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</si>
  <si>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</si>
  <si>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</si>
  <si>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</si>
  <si>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</si>
  <si>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</si>
  <si>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</si>
  <si>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</si>
  <si>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</si>
  <si>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</si>
  <si>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</si>
  <si>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</si>
  <si>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</si>
  <si>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</si>
  <si>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</si>
  <si>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</si>
  <si>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</si>
  <si>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</si>
  <si>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</si>
  <si>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</si>
  <si>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</si>
  <si>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</si>
  <si>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</si>
  <si>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</si>
  <si>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</si>
  <si>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</si>
  <si>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</si>
  <si>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</si>
  <si>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</si>
  <si>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</si>
  <si>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</si>
  <si>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</si>
  <si>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</si>
  <si>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</si>
  <si>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</si>
  <si>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</si>
  <si>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</si>
  <si>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</si>
  <si>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</si>
  <si>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</si>
  <si>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</si>
  <si>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</si>
  <si>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</si>
  <si>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</si>
  <si>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</si>
  <si>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</si>
  <si>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</si>
  <si>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</si>
  <si>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</si>
  <si>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</si>
  <si>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</si>
  <si>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</si>
  <si>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</si>
  <si>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</si>
  <si>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</si>
  <si>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</si>
  <si>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</si>
  <si>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</si>
  <si>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</si>
  <si>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</si>
  <si>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</si>
  <si>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</si>
  <si>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</si>
  <si>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</si>
  <si>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</si>
  <si>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</si>
  <si>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</si>
  <si>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</si>
  <si>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</si>
  <si>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</si>
  <si>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</si>
  <si>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</si>
  <si>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</si>
  <si>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</si>
  <si>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</si>
  <si>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</si>
  <si>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</si>
  <si>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</si>
  <si>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</si>
  <si>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</si>
  <si>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</si>
  <si>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</si>
  <si>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</si>
  <si>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</si>
  <si>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</si>
  <si>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</si>
  <si>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</si>
  <si>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</si>
  <si>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</si>
  <si>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</si>
  <si>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</si>
  <si>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</si>
  <si>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</si>
  <si>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</si>
  <si>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</si>
  <si>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</si>
  <si>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</si>
  <si>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</si>
  <si>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</si>
  <si>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</si>
  <si>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</si>
  <si>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</si>
  <si>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</si>
  <si>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</si>
  <si>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</si>
  <si>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</si>
  <si>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</si>
  <si>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</si>
  <si>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</si>
  <si>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</si>
  <si>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</si>
  <si>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</si>
  <si>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</si>
  <si>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</si>
  <si>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</si>
  <si>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</si>
  <si>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</si>
  <si>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</si>
  <si>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</si>
  <si>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</si>
  <si>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</si>
  <si>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</si>
  <si>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</si>
  <si>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</si>
  <si>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</si>
  <si>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</si>
  <si>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</si>
  <si>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</si>
  <si>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</si>
  <si>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</si>
  <si>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</si>
  <si>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</si>
  <si>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</si>
  <si>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</si>
  <si>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</si>
  <si>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</si>
  <si>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</si>
  <si>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</si>
  <si>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</si>
  <si>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</si>
  <si>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</si>
  <si>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</si>
  <si>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</si>
  <si>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</si>
  <si>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</si>
  <si>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</si>
  <si>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</si>
  <si>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</si>
  <si>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</si>
  <si>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</si>
  <si>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</si>
  <si>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</si>
  <si>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</si>
  <si>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</si>
  <si>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</si>
  <si>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</si>
  <si>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</si>
  <si>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</si>
  <si>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</si>
  <si>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</si>
  <si>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</si>
  <si>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</si>
  <si>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</si>
  <si>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</si>
  <si>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</si>
  <si>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</si>
  <si>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</si>
  <si>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</si>
  <si>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</si>
  <si>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</si>
  <si>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</si>
  <si>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</si>
  <si>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</si>
  <si>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</si>
  <si>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</si>
  <si>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</si>
  <si>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</si>
  <si>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</si>
  <si>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</si>
  <si>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</si>
  <si>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</si>
  <si>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</si>
  <si>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</si>
  <si>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</si>
  <si>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</si>
  <si>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</si>
  <si>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</si>
  <si>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</si>
  <si>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</si>
  <si>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</si>
  <si>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</si>
  <si>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</si>
  <si>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</si>
  <si>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</si>
  <si>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</si>
  <si>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</si>
  <si>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</si>
  <si>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</si>
  <si>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</si>
  <si>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</si>
  <si>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</si>
  <si>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</si>
  <si>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</si>
  <si>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</si>
  <si>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</si>
  <si>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</si>
  <si>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</si>
  <si>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</si>
  <si>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</si>
  <si>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</si>
  <si>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</si>
  <si>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</si>
  <si>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</si>
  <si>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</si>
  <si>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</si>
  <si>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</si>
  <si>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</si>
  <si>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</si>
  <si>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</si>
  <si>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</si>
  <si>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</si>
  <si>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</si>
  <si>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</si>
  <si>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</si>
  <si>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</si>
  <si>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</si>
  <si>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</si>
  <si>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</si>
  <si>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</si>
  <si>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</si>
  <si>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</si>
  <si>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</si>
  <si>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</si>
  <si>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</si>
  <si>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</si>
  <si>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</si>
  <si>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</si>
  <si>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</si>
  <si>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</si>
  <si>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</si>
  <si>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</si>
  <si>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</si>
  <si>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</si>
  <si>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</si>
  <si>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</si>
  <si>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</si>
  <si>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</si>
  <si>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</si>
  <si>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</si>
  <si>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</si>
  <si>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</si>
  <si>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</si>
  <si>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</si>
  <si>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</si>
  <si>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</si>
  <si>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</si>
  <si>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</si>
  <si>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</si>
  <si>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</si>
  <si>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</si>
  <si>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</si>
  <si>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</si>
  <si>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</si>
  <si>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</si>
  <si>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</si>
  <si>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</si>
  <si>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</si>
  <si>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</si>
  <si>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</si>
  <si>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</si>
  <si>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</si>
  <si>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</si>
  <si>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</si>
  <si>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</si>
  <si>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</si>
  <si>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</si>
  <si>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</si>
  <si>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</si>
  <si>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</si>
  <si>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</si>
  <si>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</si>
  <si>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</si>
  <si>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</si>
  <si>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</si>
  <si>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</si>
  <si>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</si>
  <si>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</si>
  <si>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</si>
  <si>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</si>
  <si>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</si>
  <si>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</si>
  <si>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</si>
  <si>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</si>
  <si>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</si>
  <si>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</si>
  <si>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</si>
  <si>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</si>
  <si>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</si>
  <si>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</si>
  <si>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</si>
  <si>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</si>
  <si>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</si>
  <si>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</si>
  <si>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</si>
  <si>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</si>
  <si>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</si>
  <si>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</si>
  <si>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</si>
  <si>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</si>
  <si>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</si>
  <si>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</si>
  <si>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</si>
  <si>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</si>
  <si>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</si>
  <si>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</si>
  <si>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</si>
  <si>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</si>
  <si>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</si>
  <si>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</si>
  <si>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</si>
  <si>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</si>
  <si>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</si>
  <si>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</si>
  <si>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</si>
  <si>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</si>
  <si>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</si>
  <si>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</si>
  <si>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</si>
  <si>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</si>
  <si>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</si>
  <si>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</si>
  <si>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</si>
  <si>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</si>
  <si>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</si>
  <si>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</si>
  <si>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</si>
  <si>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</si>
  <si>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</si>
  <si>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</si>
  <si>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</si>
  <si>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</si>
  <si>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</si>
  <si>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</si>
  <si>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</si>
  <si>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</si>
  <si>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</si>
  <si>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</si>
  <si>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</si>
  <si>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</si>
  <si>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</si>
  <si>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</si>
  <si>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</si>
  <si>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</si>
  <si>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</si>
  <si>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</si>
  <si>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</si>
  <si>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</si>
  <si>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</si>
  <si>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</si>
  <si>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</si>
  <si>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</si>
  <si>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</si>
  <si>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</si>
  <si>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</si>
  <si>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</si>
  <si>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</si>
  <si>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</si>
  <si>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</si>
  <si>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</si>
  <si>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</si>
  <si>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</si>
  <si>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</si>
  <si>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</si>
  <si>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</si>
  <si>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</si>
  <si>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</si>
  <si>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</si>
  <si>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</si>
  <si>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</si>
  <si>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</si>
  <si>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</si>
  <si>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</si>
  <si>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</si>
  <si>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</si>
  <si>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</si>
  <si>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</si>
  <si>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</si>
  <si>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</si>
  <si>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</si>
  <si>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</si>
  <si>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</si>
  <si>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</si>
  <si>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</si>
  <si>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</si>
  <si>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</si>
  <si>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</si>
  <si>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</si>
  <si>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</si>
  <si>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</si>
  <si>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</si>
  <si>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</si>
  <si>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</si>
  <si>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</si>
  <si>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</si>
  <si>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</si>
  <si>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</si>
  <si>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</si>
  <si>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</si>
  <si>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</si>
  <si>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</si>
  <si>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</si>
  <si>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</si>
  <si>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</si>
  <si>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</si>
  <si>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</si>
  <si>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</si>
  <si>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</si>
  <si>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</si>
  <si>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</si>
  <si>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</si>
  <si>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</si>
  <si>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</si>
  <si>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</si>
  <si>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</si>
  <si>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</si>
  <si>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</si>
  <si>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</si>
  <si>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</si>
  <si>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</si>
  <si>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</si>
  <si>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</si>
  <si>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</si>
  <si>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</si>
  <si>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</si>
  <si>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</si>
  <si>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</si>
  <si>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</si>
  <si>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</si>
  <si>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</si>
  <si>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</si>
  <si>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</si>
  <si>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</si>
  <si>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</si>
  <si>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</si>
  <si>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</si>
  <si>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</si>
  <si>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</si>
  <si>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</si>
  <si>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</si>
  <si>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</si>
  <si>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</si>
  <si>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</si>
  <si>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</si>
  <si>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</si>
  <si>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</si>
  <si>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</si>
  <si>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</si>
  <si>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</si>
  <si>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</si>
  <si>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</si>
  <si>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</si>
  <si>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</si>
  <si>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</si>
  <si>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</si>
  <si>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</si>
  <si>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</si>
  <si>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</si>
  <si>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</si>
  <si>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</si>
  <si>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</si>
  <si>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</si>
  <si>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</si>
  <si>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</si>
  <si>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</si>
  <si>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</si>
  <si>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</si>
  <si>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</si>
  <si>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</si>
  <si>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</si>
  <si>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</si>
  <si>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</si>
  <si>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</si>
  <si>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</si>
  <si>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</si>
  <si>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</si>
  <si>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</si>
  <si>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</si>
  <si>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</si>
  <si>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</si>
  <si>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</si>
  <si>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</si>
  <si>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</si>
  <si>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</si>
  <si>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</si>
  <si>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</si>
  <si>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</si>
  <si>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</si>
  <si>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</si>
  <si>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</si>
  <si>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</si>
  <si>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</si>
  <si>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</si>
  <si>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</si>
  <si>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</si>
  <si>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</si>
  <si>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</si>
  <si>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</si>
  <si>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</si>
  <si>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</si>
  <si>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</si>
  <si>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</si>
  <si>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</si>
  <si>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</si>
  <si>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</si>
  <si>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</si>
  <si>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</si>
  <si>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</si>
  <si>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</si>
  <si>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</si>
  <si>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</si>
  <si>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</si>
  <si>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</si>
  <si>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</si>
  <si>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</si>
  <si>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</si>
  <si>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</si>
  <si>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</si>
  <si>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</si>
  <si>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</si>
  <si>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</si>
  <si>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</si>
  <si>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</si>
  <si>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</si>
  <si>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</si>
  <si>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</si>
  <si>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</si>
  <si>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</si>
  <si>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</si>
  <si>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</si>
  <si>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</si>
  <si>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</si>
  <si>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</si>
  <si>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</si>
  <si>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</si>
  <si>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</si>
  <si>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</si>
  <si>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</si>
  <si>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</si>
  <si>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</si>
  <si>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</si>
  <si>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</si>
  <si>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</si>
  <si>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</si>
  <si>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</si>
  <si>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</si>
  <si>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</si>
  <si>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</si>
  <si>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</si>
  <si>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</si>
  <si>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</si>
  <si>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</si>
  <si>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</si>
  <si>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</si>
  <si>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</si>
  <si>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</si>
  <si>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</si>
  <si>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</si>
  <si>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</si>
  <si>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</si>
  <si>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</si>
  <si>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</si>
  <si>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</si>
  <si>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</si>
  <si>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</si>
  <si>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</si>
  <si>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</si>
  <si>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</si>
  <si>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</si>
  <si>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</si>
  <si>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</si>
  <si>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</si>
  <si>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</si>
  <si>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</si>
  <si>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</si>
  <si>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</si>
  <si>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</si>
  <si>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</si>
  <si>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</si>
  <si>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</si>
  <si>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</si>
  <si>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</si>
  <si>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</si>
  <si>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</si>
  <si>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</si>
  <si>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</si>
  <si>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</si>
  <si>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</si>
  <si>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</si>
  <si>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</si>
  <si>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</si>
  <si>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</si>
  <si>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</si>
  <si>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</si>
  <si>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</si>
  <si>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</si>
  <si>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</si>
  <si>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</si>
  <si>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</si>
  <si>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</si>
  <si>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</si>
  <si>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</si>
  <si>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</si>
  <si>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</si>
  <si>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</si>
  <si>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</si>
  <si>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</si>
  <si>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</si>
  <si>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</si>
  <si>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</si>
  <si>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</si>
  <si>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</si>
  <si>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</si>
  <si>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</si>
  <si>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</si>
  <si>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</si>
  <si>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</si>
  <si>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</si>
  <si>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</si>
  <si>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</si>
  <si>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</si>
  <si>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</si>
  <si>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</si>
  <si>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</si>
  <si>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</si>
  <si>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</si>
  <si>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</si>
  <si>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</si>
  <si>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</si>
  <si>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</si>
  <si>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</si>
  <si>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</si>
  <si>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</si>
  <si>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</si>
  <si>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</si>
  <si>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</si>
  <si>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</si>
  <si>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</si>
  <si>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</si>
  <si>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</si>
  <si>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</si>
  <si>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</si>
  <si>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</si>
  <si>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</si>
  <si>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</si>
  <si>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</si>
  <si>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</si>
  <si>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</si>
  <si>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</si>
  <si>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</si>
  <si>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</si>
  <si>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</si>
  <si>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</si>
  <si>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</si>
  <si>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</si>
  <si>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</si>
  <si>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</si>
  <si>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</si>
  <si>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</si>
  <si>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</si>
  <si>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</si>
  <si>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</si>
  <si>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</si>
  <si>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</si>
  <si>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</si>
  <si>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</si>
  <si>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</si>
  <si>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</si>
  <si>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</si>
  <si>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</si>
  <si>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</si>
  <si>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</si>
  <si>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</si>
  <si>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</si>
  <si>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</si>
  <si>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</si>
  <si>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</si>
  <si>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</si>
  <si>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</si>
  <si>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</si>
  <si>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</si>
  <si>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</si>
  <si>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</si>
  <si>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</si>
  <si>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</si>
  <si>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</si>
  <si>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</si>
  <si>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</si>
  <si>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</si>
  <si>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</si>
  <si>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</si>
  <si>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</si>
  <si>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</si>
  <si>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</si>
  <si>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</si>
  <si>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</si>
  <si>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</si>
  <si>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</si>
  <si>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</si>
  <si>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</si>
  <si>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</si>
  <si>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</si>
  <si>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</si>
  <si>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</si>
  <si>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</si>
  <si>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</si>
  <si>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</si>
  <si>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</si>
  <si>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</si>
  <si>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</si>
  <si>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</si>
  <si>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</si>
  <si>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</si>
  <si>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</si>
  <si>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</si>
  <si>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</si>
  <si>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</si>
  <si>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</si>
  <si>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</si>
  <si>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</si>
  <si>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</si>
  <si>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</si>
  <si>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</si>
  <si>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</si>
  <si>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</si>
  <si>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</si>
  <si>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</si>
  <si>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</si>
  <si>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</si>
  <si>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</si>
  <si>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</si>
  <si>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</si>
  <si>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</si>
  <si>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</si>
  <si>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</si>
  <si>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</si>
  <si>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</si>
  <si>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</si>
  <si>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</si>
  <si>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</si>
  <si>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</si>
  <si>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</si>
  <si>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</si>
  <si>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</si>
  <si>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</si>
  <si>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</si>
  <si>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</si>
  <si>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</si>
  <si>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</si>
  <si>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</si>
  <si>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</si>
  <si>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</si>
  <si>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</si>
  <si>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</si>
  <si>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</si>
  <si>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</si>
  <si>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</si>
  <si>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</si>
  <si>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</si>
  <si>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</si>
  <si>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</si>
  <si>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</si>
  <si>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</si>
  <si>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</si>
  <si>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</si>
  <si>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</si>
  <si>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</si>
  <si>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</si>
  <si>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</si>
  <si>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</si>
  <si>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</si>
  <si>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</si>
  <si>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</si>
  <si>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</si>
  <si>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</si>
  <si>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</si>
  <si>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</si>
  <si>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</si>
  <si>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</si>
  <si>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</si>
  <si>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</si>
  <si>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</si>
  <si>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</si>
  <si>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</si>
  <si>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</si>
  <si>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</si>
  <si>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</si>
  <si>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</si>
  <si>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</si>
  <si>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</si>
  <si>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</si>
  <si>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</si>
  <si>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</si>
  <si>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</si>
  <si>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</si>
  <si>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</si>
  <si>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</si>
  <si>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</si>
  <si>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</si>
  <si>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</si>
  <si>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</si>
  <si>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</si>
  <si>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</si>
  <si>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</si>
  <si>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</si>
  <si>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</si>
  <si>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</si>
  <si>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</si>
  <si>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</si>
  <si>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</si>
  <si>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</si>
  <si>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</si>
  <si>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</si>
  <si>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</si>
  <si>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</si>
  <si>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</si>
  <si>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</si>
  <si>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</si>
  <si>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</si>
  <si>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</si>
  <si>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</si>
  <si>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</si>
  <si>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</si>
  <si>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</si>
  <si>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</si>
  <si>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</si>
  <si>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</si>
  <si>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</si>
  <si>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</si>
  <si>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</si>
  <si>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</si>
  <si>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</si>
  <si>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</si>
  <si>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</si>
  <si>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</si>
  <si>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</si>
  <si>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</si>
  <si>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</si>
  <si>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</si>
  <si>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</si>
  <si>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</si>
  <si>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</si>
  <si>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</si>
  <si>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</si>
  <si>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</si>
  <si>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</si>
  <si>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</si>
  <si>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</si>
  <si>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</si>
  <si>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</si>
  <si>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</si>
  <si>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</si>
  <si>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</si>
  <si>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</si>
  <si>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</si>
  <si>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</si>
  <si>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</si>
  <si>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</si>
  <si>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</si>
  <si>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</si>
  <si>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</si>
  <si>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</si>
  <si>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</si>
  <si>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</si>
  <si>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</si>
  <si>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</si>
  <si>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</si>
  <si>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</si>
  <si>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</si>
  <si>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</si>
  <si>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</si>
  <si>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</si>
  <si>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</si>
  <si>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</si>
  <si>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</si>
  <si>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</si>
  <si>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</si>
  <si>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</si>
  <si>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</si>
  <si>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</si>
  <si>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</si>
  <si>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</si>
  <si>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</si>
  <si>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</si>
  <si>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</si>
  <si>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</si>
  <si>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</si>
  <si>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</si>
  <si>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</si>
  <si>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</si>
  <si>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</si>
  <si>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</si>
  <si>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</si>
  <si>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</si>
  <si>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</si>
  <si>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</si>
  <si>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</si>
  <si>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</si>
  <si>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</si>
  <si>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</si>
  <si>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</si>
  <si>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</si>
  <si>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</si>
  <si>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</si>
  <si>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</si>
  <si>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</si>
  <si>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</si>
  <si>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</si>
  <si>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</si>
  <si>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</si>
  <si>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</si>
  <si>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</si>
  <si>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</si>
  <si>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</si>
  <si>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</si>
  <si>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</si>
  <si>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</si>
  <si>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</si>
  <si>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</si>
  <si>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</si>
  <si>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</si>
  <si>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</si>
  <si>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</si>
  <si>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</si>
  <si>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</si>
  <si>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</si>
  <si>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</si>
  <si>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</si>
  <si>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</si>
  <si>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</si>
  <si>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</si>
  <si>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</si>
  <si>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</si>
  <si>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</si>
  <si>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</si>
  <si>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</si>
  <si>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</si>
  <si>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</si>
  <si>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</si>
  <si>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</si>
  <si>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</si>
  <si>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</si>
  <si>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</si>
  <si>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</si>
  <si>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</si>
  <si>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</si>
  <si>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</si>
  <si>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</si>
  <si>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</si>
  <si>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</si>
  <si>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</si>
  <si>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</si>
  <si>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</si>
  <si>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</si>
  <si>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</si>
  <si>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</si>
  <si>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</si>
  <si>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</si>
  <si>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</si>
  <si>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</si>
  <si>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</si>
  <si>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</si>
  <si>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</si>
  <si>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</si>
  <si>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</si>
  <si>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</si>
  <si>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</si>
  <si>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</si>
  <si>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</si>
  <si>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</si>
  <si>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</si>
  <si>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</si>
  <si>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</si>
  <si>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</si>
  <si>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</si>
  <si>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</si>
  <si>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</si>
  <si>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</si>
  <si>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</si>
  <si>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</si>
  <si>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</si>
  <si>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</si>
  <si>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</si>
  <si>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</si>
  <si>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</si>
  <si>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</si>
  <si>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</si>
  <si>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</si>
  <si>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</si>
  <si>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</si>
  <si>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</si>
  <si>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</si>
  <si>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</si>
  <si>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</si>
  <si>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</si>
  <si>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</si>
  <si>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</si>
  <si>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</si>
  <si>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</si>
  <si>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</si>
  <si>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</si>
  <si>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</si>
  <si>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</si>
  <si>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</si>
  <si>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</si>
  <si>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</si>
  <si>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</si>
  <si>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</si>
  <si>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</si>
  <si>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</si>
  <si>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</si>
  <si>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</si>
  <si>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</si>
  <si>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</si>
  <si>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</si>
  <si>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</si>
  <si>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</si>
  <si>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</si>
  <si>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</si>
  <si>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</si>
  <si>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</si>
  <si>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</si>
  <si>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</si>
  <si>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</si>
  <si>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</si>
  <si>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</si>
  <si>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</si>
  <si>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</si>
  <si>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</si>
  <si>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</si>
  <si>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</si>
  <si>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</si>
  <si>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</si>
  <si>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</si>
  <si>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</si>
  <si>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</si>
  <si>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</si>
  <si>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</si>
  <si>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</si>
  <si>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</si>
  <si>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</si>
  <si>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</si>
  <si>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</si>
  <si>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</si>
  <si>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</si>
  <si>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</si>
  <si>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</si>
  <si>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</si>
  <si>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</si>
  <si>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</si>
  <si>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</si>
  <si>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</si>
  <si>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</si>
  <si>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</si>
  <si>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</si>
  <si>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</si>
  <si>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</si>
  <si>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</si>
  <si>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</si>
  <si>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</si>
  <si>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</si>
  <si>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</si>
  <si>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</si>
  <si>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</si>
  <si>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</si>
  <si>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</si>
  <si>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</si>
  <si>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</si>
  <si>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</si>
  <si>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</si>
  <si>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</si>
  <si>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</si>
  <si>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</si>
  <si>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</si>
  <si>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</si>
  <si>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</si>
  <si>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</si>
  <si>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</si>
  <si>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</si>
  <si>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</si>
  <si>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</si>
  <si>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</si>
  <si>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</si>
  <si>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</si>
  <si>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</si>
  <si>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</si>
  <si>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</si>
  <si>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</si>
  <si>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</si>
  <si>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</si>
  <si>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</si>
  <si>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</si>
  <si>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</si>
  <si>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</si>
  <si>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</si>
  <si>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</si>
  <si>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</si>
  <si>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</si>
  <si>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</si>
  <si>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</si>
  <si>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</si>
  <si>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</si>
  <si>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</si>
  <si>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</si>
  <si>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</si>
  <si>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</si>
  <si>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</si>
  <si>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</si>
  <si>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</si>
  <si>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</si>
  <si>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</si>
  <si>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</si>
  <si>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</si>
  <si>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</si>
  <si>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</si>
  <si>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</si>
  <si>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</si>
  <si>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</si>
  <si>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</si>
  <si>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</si>
  <si>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</si>
  <si>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</si>
  <si>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</si>
  <si>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</si>
  <si>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</si>
  <si>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</si>
  <si>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</si>
  <si>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</si>
  <si>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</si>
  <si>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</si>
  <si>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</si>
  <si>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</si>
  <si>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</si>
  <si>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</si>
  <si>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</si>
  <si>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</si>
  <si>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</si>
  <si>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</si>
  <si>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</si>
  <si>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</si>
  <si>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</si>
  <si>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</si>
  <si>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</si>
  <si>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</si>
  <si>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</si>
  <si>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</si>
  <si>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</si>
  <si>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</si>
  <si>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</si>
  <si>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</si>
  <si>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</si>
  <si>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</si>
  <si>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</si>
  <si>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</si>
  <si>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</si>
  <si>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</si>
  <si>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</si>
  <si>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</si>
  <si>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</si>
  <si>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</si>
  <si>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</si>
  <si>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</si>
  <si>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</si>
  <si>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</si>
  <si>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</si>
  <si>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</si>
  <si>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</si>
  <si>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</si>
  <si>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</si>
  <si>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</si>
  <si>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</si>
  <si>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</si>
  <si>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</si>
  <si>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</si>
  <si>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</si>
  <si>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</si>
  <si>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</si>
  <si>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</si>
  <si>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</si>
  <si>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</si>
  <si>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</si>
  <si>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</si>
  <si>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</si>
  <si>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</si>
  <si>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</si>
  <si>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</si>
  <si>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</si>
  <si>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</si>
  <si>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</si>
  <si>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</si>
  <si>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</si>
  <si>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</si>
  <si>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</si>
  <si>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</si>
  <si>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</si>
  <si>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</si>
  <si>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</si>
  <si>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</si>
  <si>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</si>
  <si>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</si>
  <si>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</si>
  <si>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</si>
  <si>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</si>
  <si>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</si>
  <si>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</si>
  <si>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</si>
  <si>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</si>
  <si>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</si>
  <si>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</si>
  <si>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</si>
  <si>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</si>
  <si>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</si>
  <si>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</si>
  <si>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</si>
  <si>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</si>
  <si>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</si>
  <si>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</si>
  <si>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</si>
  <si>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</si>
  <si>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</si>
  <si>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</si>
  <si>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</si>
  <si>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</si>
  <si>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</si>
  <si>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</si>
  <si>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</si>
  <si>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</si>
  <si>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</si>
  <si>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</si>
  <si>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</si>
  <si>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</si>
  <si>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</si>
  <si>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</si>
  <si>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</si>
  <si>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</si>
  <si>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</si>
  <si>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</si>
  <si>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</si>
  <si>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</si>
  <si>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</si>
  <si>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</si>
  <si>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</si>
  <si>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</si>
  <si>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</si>
  <si>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</si>
  <si>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</si>
  <si>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</si>
  <si>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</si>
  <si>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</si>
  <si>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</si>
  <si>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</si>
  <si>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</si>
  <si>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</si>
  <si>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</si>
  <si>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</si>
  <si>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</si>
  <si>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</si>
  <si>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</si>
  <si>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</si>
  <si>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</si>
  <si>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</si>
  <si>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</si>
  <si>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</si>
  <si>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</si>
  <si>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</si>
  <si>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</si>
  <si>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</si>
  <si>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</si>
  <si>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</si>
  <si>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</si>
  <si>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</si>
  <si>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</si>
  <si>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</si>
  <si>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</si>
  <si>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</si>
  <si>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</si>
  <si>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</si>
  <si>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</si>
  <si>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</si>
  <si>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</si>
  <si>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</si>
  <si>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</si>
  <si>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</si>
  <si>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</si>
  <si>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</si>
  <si>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</si>
  <si>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</si>
  <si>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</si>
  <si>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</si>
  <si>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</si>
  <si>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</si>
  <si>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</si>
  <si>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</si>
  <si>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</si>
  <si>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</si>
  <si>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</si>
  <si>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</si>
  <si>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</si>
  <si>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</si>
  <si>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</si>
  <si>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</si>
  <si>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</si>
  <si>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</si>
  <si>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</si>
  <si>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</si>
  <si>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</si>
  <si>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</si>
  <si>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</si>
  <si>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</si>
  <si>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</si>
  <si>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</si>
  <si>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</si>
  <si>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</si>
  <si>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</si>
  <si>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</si>
  <si>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</si>
  <si>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</si>
  <si>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</si>
  <si>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</si>
  <si>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</si>
  <si>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</si>
  <si>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</si>
  <si>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</si>
  <si>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</si>
  <si>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</si>
  <si>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</si>
  <si>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</si>
  <si>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</si>
  <si>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</si>
  <si>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</si>
  <si>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</si>
  <si>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</si>
  <si>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</si>
  <si>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</si>
  <si>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</si>
  <si>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</si>
  <si>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</si>
  <si>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</si>
  <si>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</si>
  <si>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</si>
  <si>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</si>
  <si>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</si>
  <si>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</si>
  <si>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</si>
  <si>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</si>
  <si>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</si>
  <si>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</si>
  <si>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</si>
  <si>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</si>
  <si>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</si>
  <si>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</si>
  <si>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</si>
  <si>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</si>
  <si>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</si>
  <si>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</si>
  <si>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</si>
  <si>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</si>
  <si>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</si>
  <si>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</si>
  <si>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</si>
  <si>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</si>
  <si>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</si>
  <si>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</si>
  <si>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</si>
  <si>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</si>
  <si>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</si>
  <si>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</si>
  <si>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</si>
  <si>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</si>
  <si>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</si>
  <si>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</si>
  <si>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</si>
  <si>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</si>
  <si>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</si>
  <si>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</si>
  <si>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</si>
  <si>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</si>
  <si>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</si>
  <si>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</si>
  <si>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</si>
  <si>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</si>
  <si>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</si>
  <si>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</si>
  <si>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</si>
  <si>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</si>
  <si>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</si>
  <si>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</si>
  <si>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</si>
  <si>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</si>
  <si>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</si>
  <si>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</si>
  <si>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</si>
  <si>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</si>
  <si>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</si>
  <si>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</si>
  <si>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</si>
  <si>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</si>
  <si>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</si>
  <si>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</si>
  <si>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</si>
  <si>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</si>
  <si>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</si>
  <si>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</si>
  <si>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</si>
  <si>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</si>
  <si>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</si>
  <si>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</si>
  <si>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</si>
  <si>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</si>
  <si>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</si>
  <si>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</si>
  <si>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</si>
  <si>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</si>
  <si>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</si>
  <si>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</si>
  <si>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</si>
  <si>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</si>
  <si>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</si>
  <si>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</si>
  <si>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</si>
  <si>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</si>
  <si>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</si>
  <si>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</si>
  <si>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</si>
  <si>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</si>
  <si>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</si>
  <si>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</si>
  <si>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</si>
  <si>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</si>
  <si>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</si>
  <si>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</si>
  <si>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</si>
  <si>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</si>
  <si>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</si>
  <si>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</si>
  <si>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</si>
  <si>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</si>
  <si>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</si>
  <si>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</si>
  <si>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</si>
  <si>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</si>
  <si>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</si>
  <si>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</si>
  <si>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</si>
  <si>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</si>
  <si>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</si>
  <si>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</si>
  <si>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</si>
  <si>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</si>
  <si>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</si>
  <si>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</si>
  <si>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</si>
  <si>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</si>
  <si>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</si>
  <si>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</si>
  <si>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</si>
  <si>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</si>
  <si>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</si>
  <si>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</si>
  <si>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</si>
  <si>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</si>
  <si>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</si>
  <si>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</si>
  <si>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</si>
  <si>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</si>
  <si>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</si>
  <si>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</si>
  <si>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</si>
  <si>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</si>
  <si>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</si>
  <si>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</si>
  <si>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</si>
  <si>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</si>
  <si>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</si>
  <si>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</si>
  <si>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</si>
  <si>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</si>
  <si>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</si>
  <si>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</si>
  <si>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</si>
  <si>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</si>
  <si>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</si>
  <si>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</si>
  <si>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</si>
  <si>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</si>
  <si>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</si>
  <si>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</si>
  <si>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</si>
  <si>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</si>
  <si>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</si>
  <si>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</si>
  <si>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</si>
  <si>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</si>
  <si>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</si>
  <si>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</si>
  <si>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</si>
  <si>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</si>
  <si>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</si>
  <si>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</si>
  <si>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</si>
  <si>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</si>
  <si>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</si>
  <si>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</si>
  <si>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</si>
  <si>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</si>
  <si>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</si>
  <si>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</si>
  <si>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</si>
  <si>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</si>
  <si>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</si>
  <si>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</si>
  <si>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</si>
  <si>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</si>
  <si>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</si>
  <si>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</si>
  <si>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</si>
  <si>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</si>
  <si>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</si>
  <si>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</si>
  <si>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</si>
  <si>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</si>
  <si>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</si>
  <si>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</si>
  <si>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</si>
  <si>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</si>
  <si>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</si>
  <si>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</si>
  <si>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</si>
  <si>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</si>
  <si>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</si>
  <si>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</si>
  <si>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</si>
  <si>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</si>
  <si>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</si>
  <si>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</si>
  <si>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</si>
  <si>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</si>
  <si>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</si>
  <si>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</si>
  <si>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</si>
  <si>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</si>
  <si>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</si>
  <si>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</si>
  <si>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</si>
  <si>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</si>
  <si>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</si>
  <si>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</si>
  <si>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</si>
  <si>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</si>
  <si>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</si>
  <si>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</si>
  <si>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</si>
  <si>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</si>
  <si>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</si>
  <si>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</si>
  <si>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</si>
  <si>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</si>
  <si>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</si>
  <si>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</si>
  <si>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</si>
  <si>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</si>
  <si>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</si>
  <si>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</si>
  <si>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</si>
  <si>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</si>
  <si>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</si>
  <si>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</si>
  <si>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</si>
  <si>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</si>
  <si>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</si>
  <si>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</si>
  <si>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</si>
  <si>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</si>
  <si>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</si>
  <si>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</si>
  <si>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</si>
  <si>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</si>
  <si>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</si>
  <si>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</si>
  <si>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</si>
  <si>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</si>
  <si>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</si>
  <si>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</si>
  <si>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</si>
  <si>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</si>
  <si>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</si>
  <si>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</si>
  <si>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</si>
  <si>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</si>
  <si>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</si>
  <si>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</si>
  <si>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</si>
  <si>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</si>
  <si>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</si>
  <si>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</si>
  <si>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</si>
  <si>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</si>
  <si>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</si>
  <si>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</si>
  <si>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</si>
  <si>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</si>
  <si>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</si>
  <si>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</si>
  <si>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</si>
  <si>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</si>
  <si>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</si>
  <si>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</si>
  <si>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</si>
  <si>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</si>
  <si>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</si>
  <si>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</si>
  <si>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</si>
  <si>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</si>
  <si>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</si>
  <si>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</si>
  <si>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</si>
  <si>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</si>
  <si>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</si>
  <si>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</si>
  <si>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</si>
  <si>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</si>
  <si>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</si>
  <si>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</si>
  <si>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</si>
  <si>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</si>
  <si>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</si>
  <si>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</si>
  <si>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</si>
  <si>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</si>
  <si>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</si>
  <si>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</si>
  <si>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</si>
  <si>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</si>
  <si>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</si>
  <si>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</si>
  <si>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</si>
  <si>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</si>
  <si>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</si>
  <si>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</si>
  <si>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</si>
  <si>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</si>
  <si>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</si>
  <si>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</si>
  <si>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</si>
  <si>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</si>
  <si>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</si>
  <si>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</si>
  <si>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</si>
  <si>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</si>
  <si>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</si>
  <si>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</si>
  <si>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</si>
  <si>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</si>
  <si>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</si>
  <si>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</si>
  <si>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</si>
  <si>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</si>
  <si>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</si>
  <si>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</si>
  <si>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</si>
  <si>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</si>
  <si>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</si>
  <si>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</si>
  <si>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</si>
  <si>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</si>
  <si>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</si>
  <si>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</si>
  <si>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</si>
  <si>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</si>
  <si>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</si>
  <si>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</si>
  <si>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</si>
  <si>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</si>
  <si>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</si>
  <si>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</si>
  <si>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</si>
  <si>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</si>
  <si>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</si>
  <si>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</si>
  <si>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</si>
  <si>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</si>
  <si>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</si>
  <si>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</si>
  <si>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</si>
  <si>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</si>
  <si>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</si>
  <si>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</si>
  <si>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</si>
  <si>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</si>
  <si>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</si>
  <si>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</si>
  <si>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</si>
  <si>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</si>
  <si>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</si>
  <si>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</si>
  <si>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</si>
  <si>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</si>
  <si>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</si>
  <si>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</si>
  <si>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</si>
  <si>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</si>
  <si>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</si>
  <si>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</si>
  <si>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</si>
  <si>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</si>
  <si>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</si>
  <si>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</si>
  <si>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</si>
  <si>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</si>
  <si>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</si>
  <si>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</si>
  <si>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</si>
  <si>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</si>
  <si>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</si>
  <si>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</si>
  <si>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</si>
  <si>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</si>
  <si>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</si>
  <si>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</si>
  <si>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</si>
  <si>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</si>
  <si>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</si>
  <si>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</si>
  <si>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</si>
  <si>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</si>
  <si>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</si>
  <si>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</si>
  <si>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</si>
  <si>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</si>
  <si>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</si>
  <si>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</si>
  <si>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</si>
  <si>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</si>
  <si>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</si>
  <si>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</si>
  <si>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</si>
  <si>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</si>
  <si>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</si>
  <si>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</si>
  <si>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</si>
  <si>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</si>
  <si>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</si>
  <si>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</si>
  <si>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</si>
  <si>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</si>
  <si>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</si>
  <si>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</si>
  <si>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</si>
  <si>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</si>
  <si>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</si>
  <si>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</si>
  <si>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</si>
  <si>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</si>
  <si>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</si>
  <si>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</si>
  <si>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</si>
  <si>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</si>
  <si>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</si>
  <si>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</si>
  <si>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</si>
  <si>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</si>
  <si>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</si>
  <si>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</si>
  <si>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</si>
  <si>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</si>
  <si>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</si>
  <si>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</si>
  <si>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</si>
  <si>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</si>
  <si>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</si>
  <si>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</si>
  <si>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</si>
  <si>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</si>
  <si>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</si>
  <si>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</si>
  <si>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</si>
  <si>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</si>
  <si>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</si>
  <si>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</si>
  <si>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</si>
  <si>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</si>
  <si>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</si>
  <si>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</si>
  <si>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</si>
  <si>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</si>
  <si>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</si>
  <si>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</si>
  <si>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</si>
  <si>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</si>
  <si>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</si>
  <si>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</si>
  <si>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</si>
  <si>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</si>
  <si>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</si>
  <si>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</si>
  <si>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</si>
  <si>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</si>
  <si>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</si>
  <si>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</si>
  <si>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</si>
  <si>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</si>
  <si>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</si>
  <si>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</si>
  <si>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</si>
  <si>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</si>
  <si>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</si>
  <si>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</si>
  <si>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</si>
  <si>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</si>
  <si>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</si>
  <si>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</si>
  <si>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</si>
  <si>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</si>
  <si>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</si>
  <si>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</si>
  <si>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</si>
  <si>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</si>
  <si>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</si>
  <si>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</si>
  <si>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</si>
  <si>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</si>
  <si>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</si>
  <si>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</si>
  <si>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</si>
  <si>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</si>
  <si>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</si>
  <si>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</si>
  <si>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</si>
  <si>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</si>
  <si>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</si>
  <si>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</si>
  <si>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</si>
  <si>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</si>
  <si>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</si>
  <si>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</si>
  <si>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</si>
  <si>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</si>
  <si>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</si>
  <si>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</si>
  <si>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</si>
  <si>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</si>
  <si>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</si>
  <si>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</si>
  <si>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</si>
  <si>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</si>
  <si>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</si>
  <si>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</si>
  <si>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</si>
  <si>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</si>
  <si>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</si>
  <si>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</si>
  <si>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</si>
  <si>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</si>
  <si>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</si>
  <si>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</si>
  <si>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</si>
  <si>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</si>
  <si>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</si>
  <si>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</si>
  <si>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</si>
  <si>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</si>
  <si>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</si>
  <si>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</si>
  <si>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</si>
  <si>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</si>
  <si>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</si>
  <si>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</si>
  <si>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</si>
  <si>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</si>
  <si>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</si>
  <si>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</si>
  <si>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</si>
  <si>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</si>
  <si>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</si>
  <si>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</si>
  <si>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</si>
  <si>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</si>
  <si>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</si>
  <si>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</si>
  <si>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</si>
  <si>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</si>
  <si>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</si>
  <si>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</si>
  <si>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</si>
  <si>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</si>
  <si>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</si>
  <si>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</si>
  <si>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</si>
  <si>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</si>
  <si>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</si>
  <si>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</si>
  <si>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</si>
  <si>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</si>
  <si>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</si>
  <si>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</si>
  <si>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</si>
  <si>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</si>
  <si>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</si>
  <si>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</si>
  <si>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</si>
  <si>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</si>
  <si>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</si>
  <si>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</si>
  <si>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</si>
  <si>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</si>
  <si>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</si>
  <si>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</si>
  <si>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</si>
  <si>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</si>
  <si>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</si>
  <si>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</si>
  <si>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</si>
  <si>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</si>
  <si>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</si>
  <si>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</si>
  <si>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</si>
  <si>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</si>
  <si>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</si>
  <si>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</si>
  <si>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</si>
  <si>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</si>
  <si>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</si>
  <si>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</si>
  <si>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</si>
  <si>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</si>
  <si>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</si>
  <si>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</si>
  <si>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</si>
  <si>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</si>
  <si>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</si>
  <si>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</si>
  <si>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</si>
  <si>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</si>
  <si>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</si>
  <si>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</si>
  <si>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</si>
  <si>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</si>
  <si>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</si>
  <si>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</si>
  <si>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</si>
  <si>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</si>
  <si>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</si>
  <si>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</si>
  <si>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</si>
  <si>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</si>
  <si>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</si>
  <si>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</si>
  <si>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</si>
  <si>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</si>
  <si>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</si>
  <si>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</si>
  <si>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</si>
  <si>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</si>
  <si>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</si>
  <si>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</si>
  <si>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</si>
  <si>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</si>
  <si>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</si>
  <si>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</si>
  <si>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</si>
  <si>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</si>
  <si>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</si>
  <si>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</si>
  <si>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</si>
  <si>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</si>
  <si>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</si>
  <si>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</si>
  <si>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</si>
  <si>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</si>
  <si>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</si>
  <si>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</si>
  <si>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</si>
  <si>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</si>
  <si>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</si>
  <si>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</si>
  <si>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</si>
  <si>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</si>
  <si>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</si>
  <si>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</si>
  <si>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</si>
  <si>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</si>
  <si>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</si>
  <si>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</si>
  <si>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</si>
  <si>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</si>
  <si>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</si>
  <si>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</si>
  <si>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</si>
  <si>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</si>
  <si>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</si>
  <si>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</si>
  <si>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</si>
  <si>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</si>
  <si>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</si>
  <si>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</si>
  <si>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</si>
  <si>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</si>
  <si>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</si>
  <si>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</si>
  <si>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</si>
  <si>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</si>
  <si>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</si>
  <si>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</si>
  <si>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</si>
  <si>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</si>
  <si>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</si>
  <si>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</si>
  <si>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</si>
  <si>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</si>
  <si>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</si>
  <si>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</si>
  <si>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</si>
  <si>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</si>
  <si>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</si>
  <si>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</si>
  <si>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</si>
  <si>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</si>
  <si>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</si>
  <si>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</si>
  <si>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</si>
  <si>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</si>
  <si>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</si>
  <si>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</si>
  <si>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</si>
  <si>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</si>
  <si>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</si>
  <si>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</si>
  <si>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</si>
  <si>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</si>
  <si>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</si>
  <si>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</si>
  <si>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</si>
  <si>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</si>
  <si>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</si>
  <si>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</si>
  <si>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</si>
  <si>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</si>
  <si>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</si>
  <si>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</si>
  <si>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</si>
  <si>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</si>
  <si>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</si>
  <si>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</si>
  <si>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</si>
  <si>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</si>
  <si>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</si>
  <si>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</si>
  <si>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</si>
  <si>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</si>
  <si>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</si>
  <si>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</si>
  <si>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</si>
  <si>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</si>
  <si>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</si>
  <si>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</si>
  <si>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</si>
  <si>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</si>
  <si>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</si>
  <si>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</si>
  <si>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</si>
  <si>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</si>
  <si>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</si>
  <si>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</si>
  <si>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</si>
  <si>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</si>
  <si>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</si>
  <si>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</si>
  <si>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</si>
  <si>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</si>
  <si>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</si>
  <si>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</si>
  <si>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</si>
  <si>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</si>
  <si>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</si>
  <si>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</si>
  <si>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</si>
  <si>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</si>
  <si>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</si>
  <si>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</si>
  <si>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</si>
  <si>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</si>
  <si>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</si>
  <si>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</si>
  <si>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</si>
  <si>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</si>
  <si>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</si>
  <si>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</si>
  <si>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</si>
  <si>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</si>
  <si>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</si>
  <si>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</si>
  <si>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</si>
  <si>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</si>
  <si>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</si>
  <si>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</si>
  <si>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</si>
  <si>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</si>
  <si>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</si>
  <si>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</si>
  <si>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</si>
  <si>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</si>
  <si>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</si>
  <si>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</si>
  <si>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</si>
  <si>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</si>
  <si>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</si>
  <si>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</si>
  <si>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</si>
  <si>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</si>
  <si>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</si>
  <si>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</si>
  <si>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</si>
  <si>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</si>
  <si>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</si>
  <si>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</si>
  <si>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</si>
  <si>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</si>
  <si>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</si>
  <si>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</si>
  <si>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</si>
  <si>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</si>
  <si>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</si>
  <si>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</si>
  <si>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</si>
  <si>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</si>
  <si>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</si>
  <si>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</si>
  <si>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</si>
  <si>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</si>
  <si>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</si>
  <si>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</si>
  <si>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</si>
  <si>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</si>
  <si>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</si>
  <si>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</si>
  <si>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</si>
  <si>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</si>
  <si>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</si>
  <si>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</si>
  <si>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</si>
  <si>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</si>
  <si>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</si>
  <si>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</si>
  <si>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</si>
  <si>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</si>
  <si>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</si>
  <si>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</si>
  <si>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</si>
  <si>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</si>
  <si>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</si>
  <si>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</si>
  <si>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</si>
  <si>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</si>
  <si>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</si>
  <si>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</si>
  <si>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</si>
  <si>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</si>
  <si>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</si>
  <si>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</si>
  <si>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</si>
  <si>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</si>
  <si>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</si>
  <si>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</si>
  <si>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</si>
  <si>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</si>
  <si>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</si>
  <si>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</si>
  <si>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</si>
  <si>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</si>
  <si>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</si>
  <si>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</si>
  <si>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</si>
  <si>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</si>
  <si>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</si>
  <si>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</si>
  <si>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</si>
  <si>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</si>
  <si>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</si>
  <si>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</si>
  <si>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</si>
  <si>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</si>
  <si>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</si>
  <si>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</si>
  <si>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</si>
  <si>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</si>
  <si>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</si>
  <si>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</si>
  <si>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</si>
  <si>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</si>
  <si>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</si>
  <si>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</si>
  <si>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</si>
  <si>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</si>
  <si>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</si>
  <si>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</si>
  <si>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</si>
  <si>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</si>
  <si>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</si>
  <si>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</si>
  <si>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</si>
  <si>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</si>
  <si>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</si>
  <si>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</si>
  <si>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</si>
  <si>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</si>
  <si>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</si>
  <si>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</si>
  <si>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</si>
  <si>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</si>
  <si>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</si>
  <si>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</si>
  <si>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</si>
  <si>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</si>
  <si>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</si>
  <si>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</si>
  <si>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</si>
  <si>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</si>
  <si>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</si>
  <si>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</si>
  <si>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</si>
  <si>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</si>
  <si>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</si>
  <si>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</si>
  <si>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</si>
  <si>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</si>
  <si>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</si>
  <si>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</si>
  <si>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</si>
  <si>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</si>
  <si>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</si>
  <si>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</si>
  <si>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</si>
  <si>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</si>
  <si>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</si>
  <si>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</si>
  <si>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</si>
  <si>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</si>
  <si>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</si>
  <si>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</si>
  <si>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</si>
  <si>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</si>
  <si>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</si>
  <si>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</si>
  <si>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</si>
  <si>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</si>
  <si>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</si>
  <si>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</si>
  <si>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</si>
  <si>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</si>
  <si>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</si>
  <si>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</si>
  <si>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</si>
  <si>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</si>
  <si>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</si>
  <si>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</si>
  <si>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</si>
  <si>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</si>
  <si>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</si>
  <si>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</si>
  <si>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</si>
  <si>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</si>
  <si>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</si>
  <si>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</si>
  <si>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</si>
  <si>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</si>
  <si>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</si>
  <si>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</si>
  <si>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</si>
  <si>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</si>
  <si>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</si>
  <si>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</si>
  <si>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</si>
  <si>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</si>
  <si>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</si>
  <si>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</si>
  <si>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</si>
  <si>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</si>
  <si>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</si>
  <si>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</si>
  <si>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</si>
  <si>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</si>
  <si>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</si>
  <si>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</si>
  <si>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</si>
  <si>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</si>
  <si>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</si>
  <si>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</si>
  <si>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</si>
  <si>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</si>
  <si>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</si>
  <si>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</si>
  <si>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</si>
  <si>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</si>
  <si>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</si>
  <si>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</si>
  <si>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</si>
  <si>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</si>
  <si>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</si>
  <si>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</si>
  <si>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</si>
  <si>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</si>
  <si>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</si>
  <si>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</si>
  <si>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</si>
  <si>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</si>
  <si>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</si>
  <si>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</si>
  <si>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</si>
  <si>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</si>
  <si>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</si>
  <si>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</si>
  <si>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</si>
  <si>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</si>
  <si>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</si>
  <si>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</si>
  <si>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</si>
  <si>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</si>
  <si>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</si>
  <si>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</si>
  <si>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</si>
  <si>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</si>
  <si>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</si>
  <si>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</si>
  <si>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</si>
  <si>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</si>
  <si>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</si>
  <si>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</si>
  <si>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</si>
  <si>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</si>
  <si>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</si>
  <si>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</si>
  <si>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</si>
  <si>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</si>
  <si>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</si>
  <si>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</si>
  <si>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</si>
  <si>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</si>
  <si>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</si>
  <si>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</si>
  <si>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</si>
  <si>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</si>
  <si>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</si>
  <si>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</si>
  <si>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</si>
  <si>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</si>
  <si>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</si>
  <si>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</si>
  <si>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</si>
  <si>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</si>
  <si>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</si>
  <si>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</si>
  <si>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</si>
  <si>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</si>
  <si>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</si>
  <si>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</si>
  <si>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</si>
  <si>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</si>
  <si>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</si>
  <si>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</si>
  <si>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</si>
  <si>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</si>
  <si>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</si>
  <si>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</si>
  <si>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</si>
  <si>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</si>
  <si>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</si>
  <si>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</si>
  <si>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</si>
  <si>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</si>
  <si>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</si>
  <si>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</si>
  <si>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</si>
  <si>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</si>
  <si>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</si>
  <si>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</si>
  <si>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</si>
  <si>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</si>
  <si>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</si>
  <si>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</si>
  <si>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</si>
  <si>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</si>
  <si>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</si>
  <si>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</si>
  <si>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</si>
  <si>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</si>
  <si>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</si>
  <si>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</si>
  <si>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</si>
  <si>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</si>
  <si>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</si>
  <si>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</si>
  <si>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</si>
  <si>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</si>
  <si>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</si>
  <si>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</si>
  <si>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</si>
  <si>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</si>
  <si>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</si>
  <si>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</si>
  <si>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</si>
  <si>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</si>
  <si>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</si>
  <si>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</si>
  <si>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</si>
  <si>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</si>
  <si>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</si>
  <si>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</si>
  <si>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</si>
  <si>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</si>
  <si>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</si>
  <si>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</si>
  <si>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</si>
  <si>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</si>
  <si>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</si>
  <si>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</si>
  <si>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</si>
  <si>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</si>
  <si>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</si>
  <si>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</si>
  <si>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</si>
  <si>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</si>
  <si>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</si>
  <si>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</si>
  <si>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</si>
  <si>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</si>
  <si>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</si>
  <si>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</si>
  <si>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</si>
  <si>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</si>
  <si>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</si>
  <si>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</si>
  <si>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</si>
  <si>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</si>
  <si>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</si>
  <si>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</si>
  <si>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</si>
  <si>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</si>
  <si>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</si>
  <si>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</si>
  <si>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</si>
  <si>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</si>
  <si>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</si>
  <si>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</si>
  <si>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</si>
  <si>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</si>
  <si>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</si>
  <si>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</si>
  <si>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</si>
  <si>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</si>
  <si>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</si>
  <si>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</si>
  <si>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</si>
  <si>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</si>
  <si>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</si>
  <si>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</si>
  <si>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</si>
  <si>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</si>
  <si>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</si>
  <si>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</si>
  <si>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</si>
  <si>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</si>
  <si>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</si>
  <si>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</si>
  <si>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</si>
  <si>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</si>
  <si>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</si>
  <si>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</si>
  <si>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</si>
  <si>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</si>
  <si>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</si>
  <si>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</si>
  <si>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</si>
  <si>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</si>
  <si>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</si>
  <si>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</si>
  <si>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</si>
  <si>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</si>
  <si>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</si>
  <si>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</si>
  <si>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</si>
  <si>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</si>
  <si>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</si>
  <si>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</si>
  <si>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</si>
  <si>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</si>
  <si>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</si>
  <si>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</si>
  <si>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</si>
  <si>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</si>
  <si>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</si>
  <si>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</si>
  <si>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</si>
  <si>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</si>
  <si>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</si>
  <si>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</si>
  <si>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</si>
  <si>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</si>
  <si>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</si>
  <si>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</si>
  <si>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</si>
  <si>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</si>
  <si>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</si>
  <si>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</si>
  <si>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</si>
  <si>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</si>
  <si>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</si>
  <si>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</si>
  <si>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</si>
  <si>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</si>
  <si>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</si>
  <si>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</si>
  <si>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</si>
  <si>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</si>
  <si>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</si>
  <si>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</si>
  <si>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</si>
  <si>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</si>
  <si>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</si>
  <si>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</si>
  <si>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</si>
  <si>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</si>
  <si>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</si>
  <si>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</si>
  <si>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</si>
  <si>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</si>
  <si>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</si>
  <si>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</si>
  <si>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</si>
  <si>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</si>
  <si>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</si>
  <si>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</si>
  <si>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</si>
  <si>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</si>
  <si>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</si>
  <si>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</si>
  <si>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</si>
  <si>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</si>
  <si>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</si>
  <si>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</si>
  <si>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</si>
  <si>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</si>
  <si>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</si>
  <si>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</si>
  <si>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</si>
  <si>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</si>
  <si>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</si>
  <si>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</si>
  <si>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</si>
  <si>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</si>
  <si>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</si>
  <si>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</si>
  <si>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</si>
  <si>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</si>
  <si>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</si>
  <si>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</si>
  <si>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</si>
  <si>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</si>
  <si>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</si>
  <si>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</si>
  <si>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</si>
  <si>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</si>
  <si>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</si>
  <si>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</si>
  <si>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</si>
  <si>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</si>
  <si>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</si>
  <si>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</si>
  <si>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</si>
  <si>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</si>
  <si>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</si>
  <si>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</si>
  <si>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</si>
  <si>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</si>
  <si>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</si>
  <si>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</si>
  <si>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</si>
  <si>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</si>
  <si>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</si>
  <si>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</si>
  <si>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</si>
  <si>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</si>
  <si>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</si>
  <si>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</si>
  <si>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</si>
  <si>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</si>
  <si>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</si>
  <si>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</si>
  <si>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</si>
  <si>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</si>
  <si>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</si>
  <si>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</si>
  <si>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</si>
  <si>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</si>
  <si>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</si>
  <si>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</si>
  <si>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</si>
  <si>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</si>
  <si>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</si>
  <si>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</si>
  <si>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</si>
  <si>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</si>
  <si>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</si>
  <si>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</si>
  <si>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</si>
  <si>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</si>
  <si>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</si>
  <si>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</si>
  <si>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</si>
  <si>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</si>
  <si>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</si>
  <si>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</si>
  <si>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</si>
  <si>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</si>
  <si>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</si>
  <si>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</si>
  <si>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</si>
  <si>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</si>
  <si>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</si>
  <si>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</si>
  <si>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</si>
  <si>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</si>
  <si>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</si>
  <si>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</si>
  <si>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</si>
  <si>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</si>
  <si>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</si>
  <si>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</si>
  <si>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</si>
  <si>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</si>
  <si>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</si>
  <si>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</si>
  <si>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</si>
  <si>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</si>
  <si>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</si>
  <si>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</si>
  <si>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</si>
  <si>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</si>
  <si>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</si>
  <si>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</si>
  <si>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</si>
  <si>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</si>
  <si>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</si>
  <si>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</si>
  <si>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</si>
  <si>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</si>
  <si>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</si>
  <si>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</si>
  <si>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</si>
  <si>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</si>
  <si>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</si>
  <si>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</si>
  <si>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</si>
  <si>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</si>
  <si>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</si>
  <si>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</si>
  <si>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</si>
  <si>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</si>
  <si>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</si>
  <si>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</si>
  <si>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</si>
  <si>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</si>
  <si>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</si>
  <si>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</si>
  <si>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</si>
  <si>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</si>
  <si>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</si>
  <si>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</si>
  <si>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</si>
  <si>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</si>
  <si>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</si>
  <si>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</si>
  <si>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</si>
  <si>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</si>
  <si>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</si>
  <si>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</si>
  <si>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</si>
  <si>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</si>
  <si>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</si>
  <si>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</si>
  <si>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</si>
  <si>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</si>
  <si>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</si>
  <si>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</si>
  <si>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</si>
  <si>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</si>
  <si>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</si>
  <si>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</si>
  <si>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</si>
  <si>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</si>
  <si>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</si>
  <si>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</si>
  <si>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</si>
  <si>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</si>
  <si>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</si>
  <si>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</si>
  <si>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</si>
  <si>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</si>
  <si>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</si>
  <si>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</si>
  <si>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</si>
  <si>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</si>
  <si>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</si>
  <si>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</si>
  <si>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</si>
  <si>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</si>
  <si>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</si>
  <si>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</si>
  <si>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</si>
  <si>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</si>
  <si>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</si>
  <si>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</si>
  <si>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</si>
  <si>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</si>
  <si>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</si>
  <si>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</si>
  <si>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</si>
  <si>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</si>
  <si>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</si>
  <si>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</si>
  <si>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</si>
  <si>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</si>
  <si>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</si>
  <si>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</si>
  <si>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</si>
  <si>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</si>
  <si>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</si>
  <si>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</si>
  <si>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</si>
  <si>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</si>
  <si>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</si>
  <si>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</si>
  <si>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</si>
  <si>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</si>
  <si>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</si>
  <si>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</si>
  <si>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</si>
  <si>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</si>
  <si>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</si>
  <si>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</si>
  <si>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</si>
  <si>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</si>
  <si>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</si>
  <si>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</si>
  <si>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</si>
  <si>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</si>
  <si>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</si>
  <si>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</si>
  <si>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</si>
  <si>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</si>
  <si>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</si>
  <si>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</si>
  <si>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</si>
  <si>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</si>
  <si>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</si>
  <si>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</si>
  <si>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</si>
  <si>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</si>
  <si>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</si>
  <si>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</si>
  <si>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</si>
  <si>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</si>
  <si>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</si>
  <si>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</si>
  <si>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</si>
  <si>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</si>
  <si>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</si>
  <si>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</si>
  <si>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</si>
  <si>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</si>
  <si>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</si>
  <si>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</si>
  <si>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</si>
  <si>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</si>
  <si>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</si>
  <si>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</si>
  <si>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</si>
  <si>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</si>
  <si>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</si>
  <si>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</si>
  <si>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</si>
  <si>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</si>
  <si>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</si>
  <si>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</si>
  <si>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</si>
  <si>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</si>
  <si>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</si>
  <si>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</si>
  <si>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</si>
  <si>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</si>
  <si>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</si>
  <si>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</si>
  <si>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</si>
  <si>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</si>
  <si>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</si>
  <si>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</si>
  <si>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</si>
  <si>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</si>
  <si>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</si>
  <si>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</si>
  <si>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</si>
  <si>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</si>
  <si>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</si>
  <si>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</si>
  <si>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</si>
  <si>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</si>
  <si>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</si>
  <si>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</si>
  <si>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</si>
  <si>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</si>
  <si>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</si>
  <si>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</si>
  <si>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</si>
  <si>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</si>
  <si>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</si>
  <si>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</si>
  <si>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</si>
  <si>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</si>
  <si>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</si>
  <si>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</si>
  <si>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</si>
  <si>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</si>
  <si>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</si>
  <si>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</si>
  <si>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</si>
  <si>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</si>
  <si>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</si>
  <si>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</si>
  <si>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</si>
  <si>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</si>
  <si>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</si>
  <si>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</si>
  <si>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</si>
  <si>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</si>
  <si>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</si>
  <si>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</si>
  <si>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</si>
  <si>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</si>
  <si>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</si>
  <si>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</si>
  <si>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</si>
  <si>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</si>
  <si>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</si>
  <si>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</si>
  <si>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</si>
  <si>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</si>
  <si>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</si>
  <si>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</si>
  <si>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</si>
  <si>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</si>
  <si>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</si>
  <si>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</si>
  <si>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</si>
  <si>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</si>
  <si>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</si>
  <si>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</si>
  <si>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</si>
  <si>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</si>
  <si>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</si>
  <si>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</si>
  <si>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</si>
  <si>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</si>
  <si>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</si>
  <si>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</si>
  <si>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</si>
  <si>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</si>
  <si>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</si>
  <si>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</si>
  <si>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</si>
  <si>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</si>
  <si>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</si>
  <si>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</si>
  <si>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</si>
  <si>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</si>
  <si>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</si>
  <si>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</si>
  <si>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</si>
  <si>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</si>
  <si>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</si>
  <si>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</si>
  <si>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</si>
  <si>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</si>
  <si>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</si>
  <si>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</si>
  <si>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</si>
  <si>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</si>
  <si>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</si>
  <si>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</si>
  <si>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</si>
  <si>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</si>
  <si>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</si>
  <si>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</si>
  <si>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</si>
  <si>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</si>
  <si>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</si>
  <si>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</si>
  <si>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</si>
  <si>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</si>
  <si>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</si>
  <si>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</si>
  <si>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</si>
  <si>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</si>
  <si>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</si>
  <si>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</si>
  <si>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</si>
  <si>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</si>
  <si>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</si>
  <si>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</si>
  <si>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</si>
  <si>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</si>
  <si>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</si>
  <si>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</si>
  <si>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</si>
  <si>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</si>
  <si>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</si>
  <si>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</si>
  <si>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</si>
  <si>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</si>
  <si>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</si>
  <si>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</si>
  <si>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</si>
  <si>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</si>
  <si>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</si>
  <si>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</si>
  <si>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</si>
  <si>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</si>
  <si>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</si>
  <si>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</si>
  <si>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</si>
  <si>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</si>
  <si>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</si>
  <si>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</si>
  <si>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</si>
  <si>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</si>
  <si>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</si>
  <si>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</si>
  <si>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</si>
  <si>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</si>
  <si>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</si>
  <si>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</si>
  <si>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</si>
  <si>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</si>
  <si>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</si>
  <si>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</si>
  <si>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</si>
  <si>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</si>
  <si>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</si>
  <si>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</si>
  <si>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</si>
  <si>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</si>
  <si>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</si>
  <si>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</si>
  <si>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</si>
  <si>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</si>
  <si>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</si>
  <si>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</si>
  <si>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</si>
  <si>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</si>
  <si>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</si>
  <si>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</si>
  <si>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</si>
  <si>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</si>
  <si>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</si>
  <si>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</si>
  <si>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</si>
  <si>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</si>
  <si>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</si>
  <si>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</si>
  <si>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</si>
  <si>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</si>
  <si>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</si>
  <si>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</si>
  <si>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</si>
  <si>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</si>
  <si>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</si>
  <si>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</si>
  <si>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</si>
  <si>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</si>
  <si>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</si>
  <si>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</si>
  <si>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</si>
  <si>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</si>
  <si>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</si>
  <si>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</si>
  <si>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</si>
  <si>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</si>
  <si>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</si>
  <si>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</si>
  <si>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</si>
  <si>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</si>
  <si>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</si>
  <si>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</si>
  <si>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</si>
  <si>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</si>
  <si>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</si>
  <si>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</si>
  <si>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</si>
  <si>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</si>
  <si>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</si>
  <si>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</si>
  <si>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</si>
  <si>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</si>
  <si>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</si>
  <si>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</si>
  <si>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</si>
  <si>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</si>
  <si>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</si>
  <si>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</si>
  <si>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</si>
  <si>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</si>
  <si>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</si>
  <si>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</si>
  <si>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</si>
  <si>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</si>
  <si>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</si>
  <si>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</si>
  <si>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</si>
  <si>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</si>
  <si>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</si>
  <si>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</si>
  <si>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</si>
  <si>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</si>
  <si>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</si>
  <si>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</si>
  <si>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</si>
  <si>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</si>
  <si>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</si>
  <si>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</si>
  <si>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</si>
  <si>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</si>
  <si>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</si>
  <si>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</si>
  <si>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</si>
  <si>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</si>
  <si>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</si>
  <si>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</si>
  <si>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</si>
  <si>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</si>
  <si>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</si>
  <si>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</si>
  <si>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</si>
  <si>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</si>
  <si>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</si>
  <si>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</si>
  <si>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</si>
  <si>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</si>
  <si>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</si>
  <si>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</si>
  <si>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</si>
  <si>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</si>
  <si>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</si>
  <si>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</si>
  <si>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</si>
  <si>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</si>
  <si>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</si>
  <si>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</si>
  <si>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</si>
  <si>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</si>
  <si>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</si>
  <si>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</si>
  <si>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</si>
  <si>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</si>
  <si>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</si>
  <si>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</si>
  <si>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</si>
  <si>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</si>
  <si>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</si>
  <si>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</si>
  <si>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</si>
  <si>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</si>
  <si>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</si>
  <si>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</si>
  <si>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</si>
  <si>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</si>
  <si>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</si>
  <si>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</si>
  <si>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</si>
  <si>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</si>
  <si>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</si>
  <si>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</si>
  <si>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</si>
  <si>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</si>
  <si>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</si>
  <si>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</si>
  <si>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</si>
  <si>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</si>
  <si>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</si>
  <si>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</si>
  <si>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</si>
  <si>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</si>
  <si>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</si>
  <si>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</si>
  <si>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</si>
  <si>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</si>
  <si>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</si>
  <si>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</si>
  <si>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</si>
  <si>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</si>
  <si>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</si>
  <si>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</si>
  <si>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</si>
  <si>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</si>
  <si>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</si>
  <si>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</si>
  <si>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</si>
  <si>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</si>
  <si>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</si>
  <si>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</si>
  <si>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</si>
  <si>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</si>
  <si>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</si>
  <si>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</si>
  <si>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</si>
  <si>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</si>
  <si>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</si>
  <si>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</si>
  <si>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</si>
  <si>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</si>
  <si>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</si>
  <si>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</si>
  <si>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</si>
  <si>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</si>
  <si>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</si>
  <si>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</si>
  <si>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</si>
  <si>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</si>
  <si>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</si>
  <si>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</si>
  <si>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</si>
  <si>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</si>
  <si>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</si>
  <si>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</si>
  <si>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</si>
  <si>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</si>
  <si>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</si>
  <si>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</si>
  <si>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</si>
  <si>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</si>
  <si>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</si>
  <si>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</si>
  <si>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</si>
  <si>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</si>
  <si>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</si>
  <si>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</si>
  <si>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</si>
  <si>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</si>
  <si>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</si>
  <si>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</si>
  <si>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</si>
  <si>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</si>
  <si>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</si>
  <si>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</si>
  <si>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</si>
  <si>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</si>
  <si>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</si>
  <si>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</si>
  <si>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</si>
  <si>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</si>
  <si>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</si>
  <si>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</si>
  <si>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</si>
  <si>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</si>
  <si>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</si>
  <si>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</si>
  <si>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</si>
  <si>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</si>
  <si>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</si>
  <si>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</si>
  <si>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</si>
  <si>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</si>
  <si>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</si>
  <si>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</si>
  <si>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</si>
  <si>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</si>
  <si>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</si>
  <si>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</si>
  <si>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</si>
  <si>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</si>
  <si>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</si>
  <si>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</si>
  <si>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</si>
  <si>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</si>
  <si>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</si>
  <si>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</si>
  <si>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</si>
  <si>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</si>
  <si>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</si>
  <si>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</si>
  <si>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</si>
  <si>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</si>
  <si>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</si>
  <si>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</si>
  <si>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</si>
  <si>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</si>
  <si>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</si>
  <si>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</si>
  <si>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</si>
  <si>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</si>
  <si>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</si>
  <si>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</si>
  <si>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</si>
  <si>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</si>
  <si>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</si>
  <si>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</si>
  <si>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</si>
  <si>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</si>
  <si>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</si>
  <si>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</si>
  <si>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</si>
  <si>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</si>
  <si>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</si>
  <si>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</si>
  <si>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</si>
  <si>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</si>
  <si>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</si>
  <si>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</si>
  <si>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</si>
  <si>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</si>
  <si>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</si>
  <si>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</si>
  <si>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</si>
  <si>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</si>
  <si>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</si>
  <si>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</si>
  <si>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</si>
  <si>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</si>
  <si>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</si>
  <si>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</si>
  <si>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</si>
  <si>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</si>
  <si>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</si>
  <si>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</si>
  <si>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</si>
  <si>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</si>
  <si>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</si>
  <si>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</si>
  <si>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</si>
  <si>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</si>
  <si>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</si>
  <si>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</si>
  <si>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</si>
  <si>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</si>
  <si>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</si>
  <si>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</si>
  <si>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</si>
  <si>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</si>
  <si>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</si>
  <si>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</si>
  <si>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</si>
  <si>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</si>
  <si>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</si>
  <si>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</si>
  <si>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</si>
  <si>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</si>
  <si>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</si>
  <si>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</si>
  <si>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</si>
  <si>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</si>
  <si>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</si>
  <si>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</si>
  <si>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</si>
  <si>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</si>
  <si>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</si>
  <si>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</si>
  <si>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</si>
  <si>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</si>
  <si>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</si>
  <si>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</si>
  <si>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</si>
  <si>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</si>
  <si>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</si>
  <si>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</si>
  <si>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</si>
  <si>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</si>
  <si>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</si>
  <si>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</si>
  <si>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</si>
  <si>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</si>
  <si>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</si>
  <si>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</si>
  <si>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</si>
  <si>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</si>
  <si>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</si>
  <si>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</si>
  <si>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</si>
  <si>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</si>
  <si>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</si>
  <si>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</si>
  <si>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</si>
  <si>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</si>
  <si>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</si>
  <si>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</si>
  <si>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</si>
  <si>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</si>
  <si>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</si>
  <si>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</si>
  <si>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</si>
  <si>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</si>
  <si>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</si>
  <si>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</si>
  <si>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</si>
  <si>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</si>
  <si>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</si>
  <si>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</si>
  <si>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</si>
  <si>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</si>
  <si>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</si>
  <si>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</si>
  <si>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</si>
  <si>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</si>
  <si>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</si>
  <si>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</si>
  <si>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</si>
  <si>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</si>
  <si>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</si>
  <si>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</si>
  <si>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</si>
  <si>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</si>
  <si>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</si>
  <si>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</si>
  <si>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</si>
  <si>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</si>
  <si>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</si>
  <si>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</si>
  <si>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</si>
  <si>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</si>
  <si>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</si>
  <si>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</si>
  <si>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</si>
  <si>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</si>
  <si>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</si>
  <si>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</si>
  <si>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</si>
  <si>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</si>
  <si>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</si>
  <si>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</si>
  <si>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</si>
  <si>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</si>
  <si>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</si>
  <si>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</si>
  <si>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</si>
  <si>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</si>
  <si>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</si>
  <si>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</si>
  <si>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</si>
  <si>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</si>
  <si>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</si>
  <si>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</si>
  <si>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</si>
  <si>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</si>
  <si>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</si>
  <si>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</si>
  <si>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</si>
  <si>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</si>
  <si>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</si>
  <si>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</si>
  <si>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</si>
  <si>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</si>
  <si>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</si>
  <si>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</si>
  <si>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</si>
  <si>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</si>
  <si>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</si>
  <si>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</si>
  <si>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</si>
  <si>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</si>
  <si>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</si>
  <si>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</si>
  <si>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</si>
  <si>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</si>
  <si>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</si>
  <si>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</si>
  <si>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</si>
  <si>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</si>
  <si>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</si>
  <si>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</si>
  <si>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</si>
  <si>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</si>
  <si>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</si>
  <si>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</si>
  <si>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</si>
  <si>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</si>
  <si>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</si>
  <si>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</si>
  <si>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</si>
  <si>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</si>
  <si>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</si>
  <si>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</si>
  <si>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</si>
  <si>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</si>
  <si>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</si>
  <si>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</si>
  <si>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</si>
  <si>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</si>
  <si>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</si>
  <si>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</si>
  <si>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</si>
  <si>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</si>
  <si>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</si>
  <si>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</si>
  <si>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</si>
  <si>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</si>
  <si>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</si>
  <si>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</si>
  <si>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</si>
  <si>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</si>
  <si>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</si>
  <si>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</si>
  <si>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</si>
  <si>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</si>
  <si>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</si>
  <si>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</si>
  <si>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</si>
  <si>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</si>
  <si>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</si>
  <si>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</si>
  <si>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</si>
  <si>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</si>
  <si>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</si>
  <si>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</si>
  <si>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</si>
  <si>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</si>
  <si>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</si>
  <si>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</si>
  <si>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</si>
  <si>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</si>
  <si>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</si>
  <si>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</si>
  <si>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</si>
  <si>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</si>
  <si>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</si>
  <si>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</si>
  <si>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</si>
  <si>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</si>
  <si>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</si>
  <si>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</si>
  <si>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</si>
  <si>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</si>
  <si>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</si>
  <si>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</si>
  <si>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</si>
  <si>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</si>
  <si>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</si>
  <si>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</si>
  <si>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</si>
  <si>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</si>
  <si>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</si>
  <si>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</si>
  <si>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</si>
  <si>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</si>
  <si>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</si>
  <si>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</si>
  <si>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</si>
  <si>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</si>
  <si>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</si>
  <si>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</si>
  <si>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</si>
  <si>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</si>
  <si>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</si>
  <si>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</si>
  <si>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</si>
  <si>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</si>
  <si>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</si>
  <si>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</si>
  <si>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</si>
  <si>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</si>
  <si>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</si>
  <si>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</si>
  <si>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</si>
  <si>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</si>
  <si>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</si>
  <si>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</si>
  <si>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</si>
  <si>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</si>
  <si>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</si>
  <si>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</si>
  <si>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</si>
  <si>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</si>
  <si>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</si>
  <si>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</si>
  <si>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</si>
  <si>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</si>
  <si>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</si>
  <si>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</si>
  <si>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</si>
  <si>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</si>
  <si>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</si>
  <si>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</si>
  <si>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</si>
  <si>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</si>
  <si>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</si>
  <si>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</si>
  <si>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</si>
  <si>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</si>
  <si>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</si>
  <si>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</si>
  <si>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</si>
  <si>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</si>
  <si>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</si>
  <si>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</si>
  <si>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</si>
  <si>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</si>
  <si>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</si>
  <si>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</si>
  <si>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</si>
  <si>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</si>
  <si>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</si>
  <si>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</si>
  <si>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</si>
  <si>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</si>
  <si>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</si>
  <si>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</si>
  <si>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</si>
  <si>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</si>
  <si>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</si>
  <si>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</si>
  <si>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</si>
  <si>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</si>
  <si>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</si>
  <si>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</si>
  <si>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</si>
  <si>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</si>
  <si>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</si>
  <si>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</si>
  <si>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</si>
  <si>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</si>
  <si>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</si>
  <si>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</si>
  <si>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</si>
  <si>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</si>
  <si>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</si>
  <si>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</si>
  <si>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</si>
  <si>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</si>
  <si>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</si>
  <si>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</si>
  <si>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</si>
  <si>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</si>
  <si>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</si>
  <si>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</si>
  <si>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</si>
  <si>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</si>
  <si>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</si>
  <si>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</si>
  <si>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</si>
  <si>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</si>
  <si>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</si>
  <si>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</si>
  <si>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</si>
  <si>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</si>
  <si>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</si>
  <si>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</si>
  <si>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</si>
  <si>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</si>
  <si>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</si>
  <si>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</si>
  <si>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</si>
  <si>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</si>
  <si>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</si>
  <si>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</si>
  <si>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</si>
  <si>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</si>
  <si>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</si>
  <si>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</si>
  <si>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</si>
  <si>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</si>
  <si>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</si>
  <si>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</si>
  <si>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</si>
  <si>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</si>
  <si>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</si>
  <si>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</si>
  <si>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</si>
  <si>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</si>
  <si>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</si>
  <si>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</si>
  <si>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</si>
  <si>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</si>
  <si>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</si>
  <si>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</si>
  <si>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</si>
  <si>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</si>
  <si>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</si>
  <si>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</si>
  <si>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</si>
  <si>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</si>
  <si>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</si>
  <si>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</si>
  <si>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</si>
  <si>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</si>
  <si>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</si>
  <si>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</si>
  <si>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</si>
  <si>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</si>
  <si>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</si>
  <si>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</si>
  <si>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</si>
  <si>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</si>
  <si>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</si>
  <si>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</si>
  <si>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</si>
  <si>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</si>
  <si>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</si>
  <si>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</si>
  <si>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</si>
  <si>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</si>
  <si>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</si>
  <si>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</si>
  <si>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</si>
  <si>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</si>
  <si>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</si>
  <si>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</si>
  <si>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</si>
  <si>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</si>
  <si>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</si>
  <si>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</si>
  <si>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</si>
  <si>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</si>
  <si>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</si>
  <si>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</si>
  <si>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</si>
  <si>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</si>
  <si>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</si>
  <si>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</si>
  <si>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</si>
  <si>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</si>
  <si>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</si>
  <si>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</si>
  <si>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</si>
  <si>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</si>
  <si>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</si>
  <si>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</si>
  <si>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</si>
  <si>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</si>
  <si>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</si>
  <si>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</si>
  <si>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</si>
  <si>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</si>
  <si>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</si>
  <si>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</si>
  <si>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</si>
  <si>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</si>
  <si>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</si>
  <si>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</si>
  <si>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</si>
  <si>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</si>
  <si>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</si>
  <si>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</si>
  <si>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</si>
  <si>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</si>
  <si>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</si>
  <si>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</si>
  <si>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</si>
  <si>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</si>
  <si>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</si>
  <si>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</si>
  <si>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</si>
  <si>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</si>
  <si>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</si>
  <si>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</si>
  <si>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</si>
  <si>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</si>
  <si>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</si>
  <si>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</si>
  <si>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</si>
  <si>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</si>
  <si>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</si>
  <si>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</si>
  <si>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</si>
  <si>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</si>
  <si>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</si>
  <si>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</si>
  <si>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</si>
  <si>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</si>
  <si>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</si>
  <si>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</si>
  <si>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</si>
  <si>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</si>
  <si>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</si>
  <si>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</si>
  <si>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</si>
  <si>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</si>
  <si>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</si>
  <si>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</si>
  <si>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</si>
  <si>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</si>
  <si>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</si>
  <si>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</si>
  <si>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</si>
  <si>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</si>
  <si>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</si>
  <si>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</si>
  <si>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</si>
  <si>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</si>
  <si>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</si>
  <si>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</si>
  <si>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</si>
  <si>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</si>
  <si>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</si>
  <si>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</si>
  <si>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</si>
  <si>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</si>
  <si>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</si>
  <si>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</si>
  <si>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</si>
  <si>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</si>
  <si>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</si>
  <si>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</si>
  <si>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</si>
  <si>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</si>
  <si>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</si>
  <si>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</si>
  <si>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</si>
  <si>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</si>
  <si>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</si>
  <si>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</si>
  <si>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</si>
  <si>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</si>
  <si>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</si>
  <si>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</si>
  <si>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</si>
  <si>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</si>
  <si>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</si>
  <si>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</si>
  <si>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</si>
  <si>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</si>
  <si>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</si>
  <si>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</si>
  <si>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</si>
  <si>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</si>
  <si>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</si>
  <si>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</si>
  <si>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</si>
  <si>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</si>
  <si>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</si>
  <si>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</si>
  <si>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</si>
  <si>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</si>
  <si>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</si>
  <si>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</si>
  <si>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</si>
  <si>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</si>
  <si>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</si>
  <si>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</si>
  <si>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</si>
  <si>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</si>
  <si>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</si>
  <si>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</si>
  <si>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</si>
  <si>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</si>
  <si>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</si>
  <si>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</si>
  <si>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</si>
  <si>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</si>
  <si>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</si>
  <si>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</si>
  <si>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</si>
  <si>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</si>
  <si>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</si>
  <si>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</si>
  <si>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</si>
  <si>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</si>
  <si>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</si>
  <si>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</si>
  <si>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</si>
  <si>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</si>
  <si>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</si>
  <si>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</si>
  <si>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</si>
  <si>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</si>
  <si>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</si>
  <si>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</si>
  <si>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</si>
  <si>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</si>
  <si>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</si>
  <si>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</si>
  <si>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</si>
  <si>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</si>
  <si>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</si>
  <si>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</si>
  <si>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</si>
  <si>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</si>
  <si>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</si>
  <si>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</si>
  <si>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</si>
  <si>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</si>
  <si>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</si>
  <si>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</si>
  <si>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</si>
  <si>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</si>
  <si>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</si>
  <si>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</si>
  <si>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</si>
  <si>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</si>
  <si>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</si>
  <si>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</si>
  <si>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</si>
  <si>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</si>
  <si>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</si>
  <si>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</si>
  <si>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</si>
  <si>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</si>
  <si>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</si>
  <si>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</si>
  <si>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</si>
  <si>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</si>
  <si>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</si>
  <si>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</si>
  <si>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</si>
  <si>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</si>
  <si>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</si>
  <si>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</si>
  <si>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</si>
  <si>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</si>
  <si>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</si>
  <si>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</si>
  <si>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</si>
  <si>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</si>
  <si>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</si>
  <si>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</si>
  <si>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</si>
  <si>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</si>
  <si>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</si>
  <si>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</si>
  <si>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</si>
  <si>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</si>
  <si>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</si>
  <si>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</si>
  <si>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</si>
  <si>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</si>
  <si>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</si>
  <si>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</si>
  <si>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</si>
  <si>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</si>
  <si>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</si>
  <si>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</si>
  <si>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</si>
  <si>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</si>
  <si>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</si>
  <si>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</si>
  <si>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</si>
  <si>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</si>
  <si>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</si>
  <si>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</si>
  <si>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</si>
  <si>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</si>
  <si>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</si>
  <si>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</si>
  <si>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</si>
  <si>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</si>
  <si>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</si>
  <si>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</si>
  <si>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</si>
  <si>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</si>
  <si>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</si>
  <si>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</si>
  <si>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</si>
  <si>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</si>
  <si>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</si>
  <si>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</si>
  <si>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</si>
  <si>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</si>
  <si>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</si>
  <si>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</si>
  <si>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</si>
  <si>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</si>
  <si>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</si>
  <si>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</si>
  <si>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</si>
  <si>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</si>
  <si>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</si>
  <si>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</si>
  <si>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</si>
  <si>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</si>
  <si>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</si>
  <si>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</si>
  <si>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</si>
  <si>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</si>
  <si>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</si>
  <si>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</si>
  <si>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</si>
  <si>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</si>
  <si>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</si>
  <si>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</si>
  <si>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</si>
  <si>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</si>
  <si>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</si>
  <si>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</si>
  <si>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</si>
  <si>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</si>
  <si>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</si>
  <si>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</si>
  <si>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</si>
  <si>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</si>
  <si>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</si>
  <si>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</si>
  <si>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</si>
  <si>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</si>
  <si>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</si>
  <si>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</si>
  <si>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</si>
  <si>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</si>
  <si>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</si>
  <si>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</si>
  <si>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</si>
  <si>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</si>
  <si>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</si>
  <si>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</si>
  <si>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</si>
  <si>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</si>
  <si>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</si>
  <si>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</si>
  <si>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</si>
  <si>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</si>
  <si>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</si>
  <si>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</si>
  <si>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</si>
  <si>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</si>
  <si>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</si>
  <si>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</si>
  <si>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</si>
  <si>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</si>
  <si>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</si>
  <si>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</si>
  <si>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</si>
  <si>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</si>
  <si>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</si>
  <si>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</si>
  <si>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</si>
  <si>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</si>
  <si>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</si>
  <si>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</si>
  <si>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</si>
  <si>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</si>
  <si>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</si>
  <si>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</si>
  <si>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</si>
  <si>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</si>
  <si>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</si>
  <si>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</si>
  <si>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</si>
  <si>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</si>
  <si>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</si>
  <si>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</si>
  <si>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</si>
  <si>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</si>
  <si>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</si>
  <si>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</si>
  <si>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</si>
  <si>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</si>
  <si>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</si>
  <si>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</si>
  <si>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</si>
  <si>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</si>
  <si>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</si>
  <si>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</si>
  <si>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</si>
  <si>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</si>
  <si>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</si>
  <si>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</si>
  <si>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</si>
  <si>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</si>
  <si>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</si>
  <si>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</si>
  <si>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</si>
  <si>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</si>
  <si>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</si>
  <si>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</si>
  <si>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</si>
  <si>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</si>
  <si>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</si>
  <si>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</si>
  <si>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</si>
  <si>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</si>
  <si>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</si>
  <si>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</si>
  <si>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</si>
  <si>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</si>
  <si>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</si>
  <si>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</si>
  <si>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</si>
  <si>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</si>
  <si>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</si>
  <si>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</si>
  <si>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</si>
  <si>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</si>
  <si>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</si>
  <si>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</si>
  <si>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</si>
  <si>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</si>
  <si>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</si>
  <si>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</si>
  <si>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</si>
  <si>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</si>
  <si>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</si>
  <si>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</si>
  <si>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</si>
  <si>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</si>
  <si>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</si>
  <si>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</si>
  <si>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</si>
  <si>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</si>
  <si>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</si>
  <si>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</si>
  <si>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</si>
  <si>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</si>
  <si>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</si>
  <si>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</si>
  <si>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</si>
  <si>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</si>
  <si>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</si>
  <si>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</si>
  <si>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</si>
  <si>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</si>
  <si>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</si>
  <si>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</si>
  <si>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</si>
  <si>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</si>
  <si>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</si>
  <si>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</si>
  <si>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</si>
  <si>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</si>
  <si>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</si>
  <si>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</si>
  <si>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</si>
  <si>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</si>
  <si>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</si>
  <si>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</si>
  <si>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</si>
  <si>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</si>
  <si>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</si>
  <si>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</si>
  <si>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</si>
  <si>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</si>
  <si>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</si>
  <si>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</si>
  <si>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</si>
  <si>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</si>
  <si>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</si>
  <si>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</si>
  <si>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</si>
  <si>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</si>
  <si>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</si>
  <si>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</si>
  <si>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</si>
  <si>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</si>
  <si>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</si>
  <si>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</si>
  <si>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</si>
  <si>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</si>
  <si>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</si>
  <si>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</si>
  <si>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</si>
  <si>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</si>
  <si>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</si>
  <si>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</si>
  <si>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</si>
  <si>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</si>
  <si>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</si>
  <si>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</si>
  <si>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</si>
  <si>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</si>
  <si>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</si>
  <si>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</si>
  <si>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</si>
  <si>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</si>
  <si>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</si>
  <si>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</si>
  <si>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</si>
  <si>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</si>
  <si>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</si>
  <si>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</si>
  <si>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</si>
  <si>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</si>
  <si>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</si>
  <si>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</si>
  <si>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</si>
  <si>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</si>
  <si>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</si>
  <si>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</si>
  <si>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</si>
  <si>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</si>
  <si>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</si>
  <si>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</si>
  <si>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</si>
  <si>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</si>
  <si>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</si>
  <si>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</si>
  <si>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</si>
  <si>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</si>
  <si>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</si>
  <si>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</si>
  <si>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</si>
  <si>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</si>
  <si>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</si>
  <si>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</si>
  <si>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</si>
  <si>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</si>
  <si>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</si>
  <si>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</si>
  <si>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</si>
  <si>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</si>
  <si>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</si>
  <si>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</si>
  <si>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</si>
  <si>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</si>
  <si>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</si>
  <si>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</si>
  <si>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</si>
  <si>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</si>
  <si>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</si>
  <si>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</si>
  <si>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</si>
  <si>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</si>
  <si>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</si>
  <si>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</si>
  <si>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</si>
  <si>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</si>
  <si>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</si>
  <si>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</si>
  <si>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</si>
  <si>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</si>
  <si>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</si>
  <si>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</si>
  <si>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</si>
  <si>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</si>
  <si>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</si>
  <si>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</si>
  <si>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</si>
  <si>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</si>
  <si>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</si>
  <si>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</si>
  <si>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</si>
  <si>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</si>
  <si>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</si>
  <si>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</si>
  <si>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</si>
  <si>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</si>
  <si>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</si>
  <si>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</si>
  <si>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</si>
  <si>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</si>
  <si>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</si>
  <si>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</si>
  <si>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</si>
  <si>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</si>
  <si>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</si>
  <si>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</si>
  <si>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</si>
  <si>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</si>
  <si>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</si>
  <si>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</si>
  <si>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</si>
  <si>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</si>
  <si>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</si>
  <si>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</si>
  <si>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</si>
  <si>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</si>
  <si>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</si>
  <si>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</si>
  <si>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</si>
  <si>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</si>
  <si>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</si>
  <si>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</si>
  <si>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</si>
  <si>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</si>
  <si>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</si>
  <si>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</si>
  <si>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</si>
  <si>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</si>
  <si>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</si>
  <si>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</si>
  <si>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</si>
  <si>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</si>
  <si>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</si>
  <si>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</si>
  <si>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</si>
  <si>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</si>
  <si>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</si>
  <si>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</si>
  <si>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</si>
  <si>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</si>
  <si>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</si>
  <si>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</si>
  <si>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</si>
  <si>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</si>
  <si>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</si>
  <si>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</si>
  <si>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</si>
  <si>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</si>
  <si>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</si>
  <si>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</si>
  <si>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</si>
  <si>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</si>
  <si>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</si>
  <si>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</si>
  <si>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</si>
  <si>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</si>
  <si>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</si>
  <si>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</si>
  <si>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</si>
  <si>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</si>
  <si>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</si>
  <si>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</si>
  <si>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</si>
  <si>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</si>
  <si>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</si>
  <si>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</si>
  <si>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</si>
  <si>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</si>
  <si>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</si>
  <si>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</si>
  <si>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</si>
  <si>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</si>
  <si>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</si>
  <si>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</si>
  <si>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</si>
  <si>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</si>
  <si>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</si>
  <si>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</si>
  <si>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</si>
  <si>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</si>
  <si>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</si>
  <si>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</si>
  <si>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</si>
  <si>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</si>
  <si>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</si>
  <si>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</si>
  <si>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</si>
  <si>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</si>
  <si>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</si>
  <si>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</si>
  <si>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</si>
  <si>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</si>
  <si>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</si>
  <si>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</si>
  <si>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</si>
  <si>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</si>
  <si>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</si>
  <si>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</si>
  <si>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</si>
  <si>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</si>
  <si>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</si>
  <si>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</si>
  <si>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</si>
  <si>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</si>
  <si>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</si>
  <si>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</si>
  <si>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</si>
  <si>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</si>
  <si>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</si>
  <si>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</si>
  <si>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</si>
  <si>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</si>
  <si>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</si>
  <si>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</si>
  <si>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</si>
  <si>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</si>
  <si>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</si>
  <si>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</si>
  <si>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</si>
  <si>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</si>
  <si>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</si>
  <si>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</si>
  <si>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</si>
  <si>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</si>
  <si>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</si>
  <si>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</si>
  <si>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</si>
  <si>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</si>
  <si>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</si>
  <si>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</si>
  <si>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</si>
  <si>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</si>
  <si>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</si>
  <si>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</si>
  <si>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</si>
  <si>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</si>
  <si>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</si>
  <si>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</si>
  <si>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</si>
  <si>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</si>
  <si>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</si>
  <si>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</si>
  <si>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</si>
  <si>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</si>
  <si>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</si>
  <si>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</si>
  <si>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</si>
  <si>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</si>
  <si>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</si>
  <si>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</si>
  <si>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</si>
  <si>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</si>
  <si>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</si>
  <si>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</si>
  <si>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</si>
  <si>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</si>
  <si>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</si>
  <si>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</si>
  <si>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</si>
  <si>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</si>
  <si>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</si>
  <si>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</si>
  <si>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</si>
  <si>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</si>
  <si>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</si>
  <si>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</si>
  <si>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</si>
  <si>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</si>
  <si>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</si>
  <si>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</si>
  <si>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</si>
  <si>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</si>
  <si>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</si>
  <si>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</si>
  <si>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</si>
  <si>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</si>
  <si>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</si>
  <si>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</si>
  <si>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</si>
  <si>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</si>
  <si>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</si>
  <si>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</si>
  <si>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</si>
  <si>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</si>
  <si>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</si>
  <si>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</si>
  <si>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</si>
  <si>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</si>
  <si>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</si>
  <si>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</si>
  <si>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</si>
  <si>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</si>
  <si>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</si>
  <si>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</si>
  <si>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</si>
  <si>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</si>
  <si>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</si>
  <si>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</si>
  <si>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</si>
  <si>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</si>
  <si>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</si>
  <si>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</si>
  <si>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</si>
  <si>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</si>
  <si>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</si>
  <si>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</si>
  <si>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</si>
  <si>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</si>
  <si>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</si>
  <si>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</si>
  <si>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</si>
  <si>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</si>
  <si>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</si>
  <si>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</si>
  <si>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</si>
  <si>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</si>
  <si>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</si>
  <si>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</si>
  <si>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</si>
  <si>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</si>
  <si>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</si>
  <si>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</si>
  <si>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</si>
  <si>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</si>
  <si>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</si>
  <si>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</si>
  <si>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</si>
  <si>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</si>
  <si>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</si>
  <si>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</si>
  <si>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</si>
  <si>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</si>
  <si>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</si>
  <si>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</si>
  <si>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</si>
  <si>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</si>
  <si>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</si>
  <si>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</si>
  <si>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</si>
  <si>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</si>
  <si>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</si>
  <si>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</si>
  <si>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</si>
  <si>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</si>
  <si>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</si>
  <si>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</si>
  <si>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</si>
  <si>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</si>
  <si>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</si>
  <si>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</si>
  <si>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</si>
  <si>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</si>
  <si>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</si>
  <si>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</si>
  <si>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</si>
  <si>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</si>
  <si>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</si>
  <si>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</si>
  <si>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</si>
  <si>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</si>
  <si>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</si>
  <si>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</si>
  <si>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</si>
  <si>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</si>
  <si>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</si>
  <si>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</si>
  <si>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</si>
  <si>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</si>
  <si>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</si>
  <si>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</si>
  <si>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</si>
  <si>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</si>
  <si>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</si>
  <si>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</si>
  <si>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</si>
  <si>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</si>
  <si>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</si>
  <si>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</si>
  <si>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</si>
  <si>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</si>
  <si>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</si>
  <si>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</si>
  <si>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</si>
  <si>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</si>
  <si>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</si>
  <si>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</si>
  <si>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</si>
  <si>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</si>
  <si>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</si>
  <si>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</si>
  <si>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</si>
  <si>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</si>
  <si>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</si>
  <si>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</si>
  <si>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</si>
  <si>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</si>
  <si>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</si>
  <si>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</si>
  <si>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</si>
  <si>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</si>
  <si>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</si>
  <si>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</si>
  <si>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</si>
  <si>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</si>
  <si>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</si>
  <si>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</si>
  <si>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</si>
  <si>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</si>
  <si>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</si>
  <si>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</si>
  <si>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</si>
  <si>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</si>
  <si>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</si>
  <si>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</si>
  <si>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</si>
  <si>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</si>
  <si>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</si>
  <si>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</si>
  <si>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</si>
  <si>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</si>
  <si>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</si>
  <si>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</si>
  <si>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</si>
  <si>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</si>
  <si>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</si>
  <si>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</si>
  <si>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</si>
  <si>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</si>
  <si>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</si>
  <si>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</si>
  <si>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</si>
  <si>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</si>
  <si>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</si>
  <si>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</si>
  <si>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</si>
  <si>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</si>
  <si>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</si>
  <si>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</si>
  <si>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</si>
  <si>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</si>
  <si>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</si>
  <si>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</si>
  <si>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</si>
  <si>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</si>
  <si>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</si>
  <si>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</si>
  <si>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</si>
  <si>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</si>
  <si>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</si>
  <si>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</si>
  <si>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</si>
  <si>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</si>
  <si>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</si>
  <si>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</si>
  <si>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</si>
  <si>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</si>
  <si>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</si>
  <si>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</si>
  <si>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</si>
  <si>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</si>
  <si>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</si>
  <si>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</si>
  <si>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</si>
  <si>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</si>
  <si>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</si>
  <si>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</si>
  <si>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</si>
  <si>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</si>
  <si>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</si>
  <si>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</si>
  <si>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</si>
  <si>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</si>
  <si>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</si>
  <si>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</si>
  <si>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</si>
  <si>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</si>
  <si>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</si>
  <si>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</si>
  <si>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</si>
  <si>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</si>
  <si>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</si>
  <si>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</si>
  <si>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</si>
  <si>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</si>
  <si>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</si>
  <si>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</si>
  <si>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</si>
  <si>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</si>
  <si>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</si>
  <si>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</si>
  <si>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</si>
  <si>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</si>
  <si>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</si>
  <si>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</si>
  <si>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</si>
  <si>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</si>
  <si>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</si>
  <si>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</si>
  <si>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</si>
  <si>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</si>
  <si>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</si>
  <si>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</si>
  <si>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</si>
  <si>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</si>
  <si>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</si>
  <si>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</si>
  <si>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</si>
  <si>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</si>
  <si>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</si>
  <si>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</si>
  <si>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</si>
  <si>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</si>
  <si>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</si>
  <si>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</si>
  <si>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</si>
  <si>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</si>
  <si>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</si>
  <si>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</si>
  <si>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</si>
  <si>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</si>
  <si>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</si>
  <si>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</si>
  <si>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</si>
  <si>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</si>
  <si>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</si>
  <si>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</si>
  <si>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</si>
  <si>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</si>
  <si>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</si>
  <si>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</si>
  <si>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</si>
  <si>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</si>
  <si>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</si>
  <si>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</si>
  <si>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</si>
  <si>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</si>
  <si>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</si>
  <si>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</si>
  <si>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</si>
  <si>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</si>
  <si>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</si>
  <si>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</si>
  <si>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</si>
  <si>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</si>
  <si>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</si>
  <si>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</si>
  <si>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</si>
  <si>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</si>
  <si>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</si>
  <si>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</si>
  <si>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</si>
  <si>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</si>
  <si>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</si>
  <si>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</si>
  <si>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</si>
  <si>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</si>
  <si>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</si>
  <si>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</si>
  <si>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</si>
  <si>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</si>
  <si>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</si>
  <si>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</si>
  <si>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</si>
  <si>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</si>
  <si>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</si>
  <si>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</si>
  <si>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</si>
  <si>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</si>
  <si>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</si>
  <si>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</si>
  <si>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</si>
  <si>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</si>
  <si>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</si>
  <si>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</si>
  <si>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</si>
  <si>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</si>
  <si>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</si>
  <si>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</si>
  <si>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</si>
  <si>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</si>
  <si>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</si>
  <si>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</si>
  <si>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</si>
  <si>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</si>
  <si>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</si>
  <si>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</si>
  <si>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</si>
  <si>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</si>
  <si>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</si>
  <si>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</si>
  <si>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</si>
  <si>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</si>
  <si>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</si>
  <si>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</si>
  <si>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</si>
  <si>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</si>
  <si>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</si>
  <si>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</si>
  <si>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</si>
  <si>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</si>
  <si>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</si>
  <si>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</si>
  <si>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</si>
  <si>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</si>
  <si>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</si>
  <si>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</si>
  <si>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</si>
  <si>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</si>
  <si>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</si>
  <si>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</si>
  <si>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</si>
  <si>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</si>
  <si>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</si>
  <si>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</si>
  <si>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</si>
  <si>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</si>
  <si>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</si>
  <si>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</si>
  <si>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</si>
  <si>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</si>
  <si>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</si>
  <si>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</si>
  <si>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</si>
  <si>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</si>
  <si>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</si>
  <si>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</si>
  <si>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</si>
  <si>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</si>
  <si>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</si>
  <si>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</si>
  <si>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</si>
  <si>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</si>
  <si>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</si>
  <si>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</si>
  <si>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</si>
  <si>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</si>
  <si>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</si>
  <si>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</si>
  <si>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</si>
  <si>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</si>
  <si>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</si>
  <si>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</si>
  <si>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</si>
  <si>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</si>
  <si>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</si>
  <si>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</si>
  <si>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</si>
  <si>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</si>
  <si>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</si>
  <si>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</si>
  <si>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</si>
  <si>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</si>
  <si>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</si>
  <si>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</si>
  <si>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</si>
  <si>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</si>
  <si>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</si>
  <si>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</si>
  <si>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</si>
  <si>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</si>
  <si>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</si>
  <si>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</si>
  <si>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</si>
  <si>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</si>
  <si>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</si>
  <si>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</si>
  <si>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</si>
  <si>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</si>
  <si>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</si>
  <si>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</si>
  <si>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</si>
  <si>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</si>
  <si>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</si>
  <si>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</si>
  <si>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</si>
  <si>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</si>
  <si>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</si>
  <si>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</si>
  <si>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</si>
  <si>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</si>
  <si>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</si>
  <si>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</si>
  <si>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</si>
  <si>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</si>
  <si>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</si>
  <si>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</si>
  <si>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</si>
  <si>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</si>
  <si>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</si>
  <si>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</si>
  <si>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</si>
  <si>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</si>
  <si>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</si>
  <si>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</si>
  <si>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</si>
  <si>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</si>
  <si>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</si>
  <si>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</si>
  <si>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</si>
  <si>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</si>
  <si>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</si>
  <si>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</si>
  <si>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</si>
  <si>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</si>
  <si>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</si>
  <si>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</si>
  <si>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</si>
  <si>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</si>
  <si>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</si>
  <si>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</si>
  <si>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</si>
  <si>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</si>
  <si>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</si>
  <si>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</si>
  <si>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</si>
  <si>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</si>
  <si>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</si>
  <si>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</si>
  <si>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</si>
  <si>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</si>
  <si>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</si>
  <si>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</si>
  <si>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</si>
  <si>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</si>
  <si>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</si>
  <si>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</si>
  <si>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</si>
  <si>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</si>
  <si>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</si>
  <si>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</si>
  <si>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</si>
  <si>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</si>
  <si>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</si>
  <si>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</si>
  <si>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</si>
  <si>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</si>
  <si>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</si>
  <si>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</si>
  <si>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</si>
  <si>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</si>
  <si>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</si>
  <si>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</si>
  <si>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</si>
  <si>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</si>
  <si>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</si>
  <si>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</si>
  <si>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</si>
  <si>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</si>
  <si>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</si>
  <si>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</si>
  <si>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</si>
  <si>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</si>
  <si>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</si>
  <si>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</si>
  <si>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</si>
  <si>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</si>
  <si>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</si>
  <si>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</si>
  <si>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</si>
  <si>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</si>
  <si>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</si>
  <si>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</si>
  <si>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</si>
  <si>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</si>
  <si>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</si>
  <si>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</si>
  <si>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</si>
  <si>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</si>
  <si>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</si>
  <si>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</si>
  <si>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</si>
  <si>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</si>
  <si>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</si>
  <si>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</si>
  <si>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</si>
  <si>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</si>
  <si>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</si>
  <si>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</si>
  <si>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</si>
  <si>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</si>
  <si>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</si>
  <si>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</si>
  <si>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</si>
  <si>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</si>
  <si>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</si>
  <si>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</si>
  <si>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</si>
  <si>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</si>
  <si>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</si>
  <si>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</si>
  <si>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</si>
  <si>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</si>
  <si>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</si>
  <si>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</si>
  <si>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</si>
  <si>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</si>
  <si>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</si>
  <si>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</si>
  <si>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</si>
  <si>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</si>
  <si>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</si>
  <si>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</si>
  <si>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</si>
  <si>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</si>
  <si>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</si>
  <si>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</si>
  <si>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</si>
  <si>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</si>
  <si>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</si>
  <si>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</si>
  <si>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</si>
  <si>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</si>
  <si>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</si>
  <si>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</si>
  <si>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</si>
  <si>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</si>
  <si>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</si>
  <si>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</si>
  <si>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</si>
  <si>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</si>
  <si>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</si>
  <si>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</si>
  <si>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</si>
  <si>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</si>
  <si>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</si>
  <si>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</si>
  <si>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</si>
  <si>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</si>
  <si>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</si>
  <si>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</si>
  <si>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</si>
  <si>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</si>
  <si>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</si>
  <si>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</si>
  <si>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</si>
  <si>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</si>
  <si>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</si>
  <si>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</si>
  <si>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</si>
  <si>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</si>
  <si>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</si>
  <si>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</si>
  <si>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</si>
  <si>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</si>
  <si>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</si>
  <si>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</si>
  <si>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</si>
  <si>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</si>
  <si>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</si>
  <si>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</si>
  <si>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</si>
  <si>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</si>
  <si>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</si>
  <si>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</si>
  <si>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</si>
  <si>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</si>
  <si>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</si>
  <si>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</si>
  <si>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</si>
  <si>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</si>
  <si>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</si>
  <si>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</si>
  <si>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</si>
  <si>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</si>
  <si>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</si>
  <si>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</si>
  <si>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</si>
  <si>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</si>
  <si>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</si>
  <si>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</si>
  <si>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</si>
  <si>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</si>
  <si>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</si>
  <si>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</si>
  <si>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</si>
  <si>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</si>
  <si>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</si>
  <si>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</si>
  <si>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</si>
  <si>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</si>
  <si>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</si>
  <si>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</si>
  <si>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</si>
  <si>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</si>
  <si>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</si>
  <si>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</si>
  <si>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</si>
  <si>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</si>
  <si>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</si>
  <si>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</si>
  <si>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</si>
  <si>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</si>
  <si>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</si>
  <si>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</si>
  <si>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</si>
  <si>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</si>
  <si>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</si>
  <si>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</si>
  <si>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</si>
  <si>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</si>
  <si>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</si>
  <si>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</si>
  <si>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</si>
  <si>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</si>
  <si>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</si>
  <si>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</si>
  <si>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</si>
  <si>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</si>
  <si>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</si>
  <si>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</si>
  <si>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</si>
  <si>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</si>
  <si>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</si>
  <si>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</si>
  <si>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</si>
  <si>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</si>
  <si>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</si>
  <si>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</si>
  <si>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</si>
  <si>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</si>
  <si>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</si>
  <si>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</si>
  <si>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</si>
  <si>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</si>
  <si>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</si>
  <si>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</si>
  <si>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</si>
  <si>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</si>
  <si>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</si>
  <si>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</si>
  <si>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</si>
  <si>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</si>
  <si>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</si>
  <si>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</si>
  <si>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</si>
  <si>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</si>
  <si>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</si>
  <si>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</si>
  <si>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</si>
  <si>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</si>
  <si>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</si>
  <si>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</si>
  <si>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</si>
  <si>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</si>
  <si>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</si>
  <si>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</si>
  <si>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</si>
  <si>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</si>
  <si>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</si>
  <si>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</si>
  <si>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</si>
  <si>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</si>
  <si>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</si>
  <si>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</si>
  <si>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</si>
  <si>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</si>
  <si>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</si>
  <si>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</si>
  <si>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</si>
  <si>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</si>
  <si>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</si>
  <si>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</si>
  <si>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</si>
  <si>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</si>
  <si>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</si>
  <si>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</si>
  <si>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</si>
  <si>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</si>
  <si>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</si>
  <si>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</si>
  <si>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</si>
  <si>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</si>
  <si>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</si>
  <si>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</si>
  <si>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</si>
  <si>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</si>
  <si>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</si>
  <si>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</si>
  <si>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</si>
  <si>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</si>
  <si>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</si>
  <si>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</si>
  <si>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</si>
  <si>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</si>
  <si>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</si>
  <si>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</si>
  <si>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</si>
  <si>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</si>
  <si>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</si>
  <si>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</si>
  <si>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</si>
  <si>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</si>
  <si>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</si>
  <si>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</si>
  <si>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</si>
  <si>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</si>
  <si>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</si>
  <si>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</si>
  <si>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</si>
  <si>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</si>
  <si>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</si>
  <si>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</si>
  <si>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</si>
  <si>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</si>
  <si>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</si>
  <si>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</si>
  <si>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</si>
  <si>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</si>
  <si>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</si>
  <si>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</si>
  <si>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</si>
  <si>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</si>
  <si>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</si>
  <si>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</si>
  <si>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</si>
  <si>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</si>
  <si>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</si>
  <si>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</si>
  <si>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</si>
  <si>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</si>
  <si>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</si>
  <si>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</si>
  <si>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</si>
  <si>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</si>
  <si>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</si>
  <si>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</si>
  <si>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</si>
  <si>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</si>
  <si>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</si>
  <si>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</si>
  <si>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</si>
  <si>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</si>
  <si>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</si>
  <si>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</si>
  <si>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</si>
  <si>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</si>
  <si>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</si>
  <si>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</si>
  <si>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</si>
  <si>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</si>
  <si>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</si>
  <si>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</si>
  <si>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</si>
  <si>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</si>
  <si>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</si>
  <si>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</si>
  <si>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</si>
  <si>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</si>
  <si>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</si>
  <si>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</si>
  <si>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</si>
  <si>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</si>
  <si>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</si>
  <si>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</si>
  <si>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</si>
  <si>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</si>
  <si>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</si>
  <si>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</si>
  <si>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</si>
  <si>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</si>
  <si>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</si>
  <si>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</si>
  <si>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</si>
  <si>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</si>
  <si>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</si>
  <si>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</si>
  <si>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</si>
  <si>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</si>
  <si>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</si>
  <si>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</si>
  <si>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</si>
  <si>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</si>
  <si>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</si>
  <si>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</si>
  <si>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</si>
  <si>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</si>
  <si>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</si>
  <si>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</si>
  <si>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</si>
  <si>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</si>
  <si>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</si>
  <si>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</si>
  <si>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</si>
  <si>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</si>
  <si>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</si>
  <si>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</si>
  <si>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</si>
  <si>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</si>
  <si>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</si>
  <si>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</si>
  <si>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</si>
  <si>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</si>
  <si>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</si>
  <si>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</si>
  <si>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</si>
  <si>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</si>
  <si>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</si>
  <si>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</si>
  <si>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</si>
  <si>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</si>
  <si>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</si>
  <si>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</si>
  <si>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</si>
  <si>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</si>
  <si>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</si>
  <si>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</si>
  <si>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</si>
  <si>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</si>
  <si>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</si>
  <si>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</si>
  <si>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</si>
  <si>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</si>
  <si>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</si>
  <si>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</si>
  <si>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</si>
  <si>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</si>
  <si>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</si>
  <si>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</si>
  <si>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</si>
  <si>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</si>
  <si>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</si>
  <si>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</si>
  <si>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</si>
  <si>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</si>
  <si>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</si>
  <si>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</si>
  <si>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</si>
  <si>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</si>
  <si>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</si>
  <si>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</si>
  <si>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</si>
  <si>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</si>
  <si>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</si>
  <si>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</si>
  <si>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</si>
  <si>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</si>
  <si>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</si>
  <si>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</si>
  <si>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</si>
  <si>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</si>
  <si>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</si>
  <si>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</si>
  <si>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</si>
  <si>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</si>
  <si>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</si>
  <si>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</si>
  <si>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</si>
  <si>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</si>
  <si>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</si>
  <si>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</si>
  <si>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</si>
  <si>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</si>
  <si>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</si>
  <si>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</si>
  <si>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</si>
  <si>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</si>
  <si>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</si>
  <si>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</si>
  <si>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</si>
  <si>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</si>
  <si>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</si>
  <si>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</si>
  <si>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</si>
  <si>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</si>
  <si>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</si>
  <si>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</si>
  <si>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</si>
  <si>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</si>
  <si>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</si>
  <si>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</si>
  <si>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</si>
  <si>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</si>
  <si>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</si>
  <si>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</si>
  <si>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</si>
  <si>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</si>
  <si>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</si>
  <si>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</si>
  <si>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</si>
  <si>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</si>
  <si>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</si>
  <si>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</si>
  <si>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</si>
  <si>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</si>
  <si>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</si>
  <si>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</si>
  <si>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</si>
  <si>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</si>
  <si>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</si>
  <si>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</si>
  <si>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</si>
  <si>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</si>
  <si>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</si>
  <si>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</si>
  <si>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</si>
  <si>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</si>
  <si>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</si>
  <si>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</si>
  <si>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</si>
  <si>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</si>
  <si>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</si>
  <si>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</si>
  <si>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</si>
  <si>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</si>
  <si>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</si>
  <si>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</si>
  <si>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</si>
  <si>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</si>
  <si>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</si>
  <si>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</si>
  <si>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</si>
  <si>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</si>
  <si>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</si>
  <si>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</si>
  <si>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</si>
  <si>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</si>
  <si>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</si>
  <si>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</si>
  <si>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</si>
  <si>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</si>
  <si>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</si>
  <si>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</si>
  <si>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</si>
  <si>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</si>
  <si>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</si>
  <si>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</si>
  <si>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</si>
  <si>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</si>
  <si>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</si>
  <si>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</si>
  <si>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</si>
  <si>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</si>
  <si>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</si>
  <si>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</si>
  <si>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</si>
  <si>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</si>
  <si>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</si>
  <si>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</si>
  <si>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</si>
  <si>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</si>
  <si>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</si>
  <si>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</si>
  <si>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</si>
  <si>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</si>
  <si>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</si>
  <si>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</si>
  <si>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</si>
  <si>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</si>
  <si>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</si>
  <si>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</si>
  <si>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</si>
  <si>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</si>
  <si>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</si>
  <si>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</si>
  <si>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</si>
  <si>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</si>
  <si>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</si>
  <si>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</si>
  <si>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</si>
  <si>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</si>
  <si>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</si>
  <si>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</si>
  <si>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</si>
  <si>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</si>
  <si>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</si>
  <si>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</si>
  <si>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</si>
  <si>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</si>
  <si>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</si>
  <si>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</si>
  <si>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</si>
  <si>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</si>
  <si>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</si>
  <si>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</si>
  <si>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</si>
  <si>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</si>
  <si>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</si>
  <si>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</si>
  <si>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</si>
  <si>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</si>
  <si>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</si>
  <si>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</si>
  <si>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</si>
  <si>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</si>
  <si>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</si>
  <si>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</si>
  <si>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</si>
  <si>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</si>
  <si>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</si>
  <si>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</si>
  <si>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</si>
  <si>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</si>
  <si>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</si>
  <si>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</si>
  <si>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</si>
  <si>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</si>
  <si>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</si>
  <si>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</si>
  <si>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</si>
  <si>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</si>
  <si>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</si>
  <si>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</si>
  <si>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</si>
  <si>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</si>
  <si>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</si>
  <si>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</si>
  <si>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</si>
  <si>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</si>
  <si>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</si>
  <si>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</si>
  <si>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</si>
  <si>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</si>
  <si>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</si>
  <si>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</si>
  <si>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</si>
  <si>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</si>
  <si>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</si>
  <si>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</si>
  <si>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</si>
  <si>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</si>
  <si>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</si>
  <si>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</si>
  <si>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</si>
  <si>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</si>
  <si>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</si>
  <si>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</si>
  <si>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</si>
  <si>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</si>
  <si>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</si>
  <si>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</si>
  <si>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</si>
  <si>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</si>
  <si>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</si>
  <si>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</si>
  <si>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</si>
  <si>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</si>
  <si>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</si>
  <si>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</si>
  <si>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</si>
  <si>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</si>
  <si>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</si>
  <si>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</si>
  <si>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</si>
  <si>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</si>
  <si>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</si>
  <si>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</si>
  <si>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</si>
  <si>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</si>
  <si>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</si>
  <si>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</si>
  <si>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</si>
  <si>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</si>
  <si>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</si>
  <si>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</si>
  <si>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</si>
  <si>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</si>
  <si>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</si>
  <si>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</si>
  <si>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</si>
  <si>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</si>
  <si>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</si>
  <si>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</si>
  <si>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</si>
  <si>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</si>
  <si>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</si>
  <si>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</si>
  <si>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</si>
  <si>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</si>
  <si>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</si>
  <si>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</si>
  <si>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</si>
  <si>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</si>
  <si>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</si>
  <si>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</si>
  <si>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</si>
  <si>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</si>
  <si>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</si>
  <si>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</si>
  <si>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</si>
  <si>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</si>
  <si>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</si>
  <si>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</si>
  <si>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</si>
  <si>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</si>
  <si>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</si>
  <si>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</si>
  <si>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</si>
  <si>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</si>
  <si>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</si>
  <si>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</si>
  <si>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</si>
  <si>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</si>
  <si>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</si>
  <si>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</si>
  <si>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</si>
  <si>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</si>
  <si>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</si>
  <si>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</si>
  <si>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</si>
  <si>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</si>
  <si>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</si>
  <si>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</si>
  <si>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</si>
  <si>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</si>
  <si>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</si>
  <si>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</si>
  <si>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</si>
  <si>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</si>
  <si>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</si>
  <si>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</si>
  <si>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</si>
  <si>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</si>
  <si>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</si>
  <si>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</si>
  <si>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</si>
  <si>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</si>
  <si>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</si>
  <si>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</si>
  <si>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</si>
  <si>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</si>
  <si>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</si>
  <si>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</si>
  <si>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</si>
  <si>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</si>
  <si>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</si>
  <si>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</si>
  <si>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</si>
  <si>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</si>
  <si>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</si>
  <si>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</si>
  <si>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</si>
  <si>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</si>
  <si>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</si>
  <si>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</si>
  <si>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</si>
  <si>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</si>
  <si>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</si>
  <si>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</si>
  <si>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</si>
  <si>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</si>
  <si>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</si>
  <si>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</si>
  <si>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</si>
  <si>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</si>
  <si>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</si>
  <si>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</si>
  <si>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</si>
  <si>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</si>
  <si>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</si>
  <si>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</si>
  <si>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</si>
  <si>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</si>
  <si>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</si>
  <si>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</si>
  <si>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</si>
  <si>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</si>
  <si>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</si>
  <si>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</si>
  <si>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</si>
  <si>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</si>
  <si>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</si>
  <si>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</si>
  <si>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</si>
  <si>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</si>
  <si>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</si>
  <si>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</si>
  <si>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</si>
  <si>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</si>
  <si>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</si>
  <si>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</si>
  <si>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</si>
  <si>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</si>
  <si>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</si>
  <si>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</si>
  <si>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</si>
  <si>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</si>
  <si>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</si>
  <si>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</si>
  <si>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</si>
  <si>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</si>
  <si>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</si>
  <si>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</si>
  <si>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</si>
  <si>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</si>
  <si>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</si>
  <si>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</si>
  <si>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</si>
  <si>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</si>
  <si>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</si>
  <si>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</si>
  <si>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</si>
  <si>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</si>
  <si>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</si>
  <si>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</si>
  <si>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</si>
  <si>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</si>
  <si>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</si>
  <si>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</si>
  <si>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</si>
  <si>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</si>
  <si>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</si>
  <si>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</si>
  <si>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</si>
  <si>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</si>
  <si>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</si>
  <si>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</si>
  <si>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</si>
  <si>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</si>
  <si>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</si>
  <si>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</si>
  <si>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</si>
  <si>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</si>
  <si>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</si>
  <si>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</si>
  <si>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</si>
  <si>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</si>
  <si>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</si>
  <si>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</si>
  <si>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</si>
  <si>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</si>
  <si>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</si>
  <si>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</si>
  <si>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</si>
  <si>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</si>
  <si>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</si>
  <si>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</si>
  <si>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</si>
  <si>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</si>
  <si>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</si>
  <si>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</si>
  <si>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</si>
  <si>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</si>
  <si>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</si>
  <si>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</si>
  <si>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</si>
  <si>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</si>
  <si>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</si>
  <si>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</si>
  <si>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</si>
  <si>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</si>
  <si>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</si>
  <si>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</si>
  <si>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</si>
  <si>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</si>
  <si>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</si>
  <si>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</si>
  <si>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</si>
  <si>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</si>
  <si>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</si>
  <si>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</si>
  <si>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</si>
  <si>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</si>
  <si>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</si>
  <si>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</si>
  <si>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</si>
  <si>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</si>
  <si>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</si>
  <si>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</si>
  <si>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</si>
  <si>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</si>
  <si>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</si>
  <si>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</si>
  <si>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</si>
  <si>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</si>
  <si>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</si>
  <si>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</si>
  <si>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</si>
  <si>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</si>
  <si>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</si>
  <si>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</si>
  <si>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</si>
  <si>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</si>
  <si>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</si>
  <si>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</si>
  <si>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</si>
  <si>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</si>
  <si>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</si>
  <si>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</si>
  <si>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</si>
  <si>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</si>
  <si>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</si>
  <si>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</si>
  <si>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</si>
  <si>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</si>
  <si>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</si>
  <si>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</si>
  <si>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</si>
  <si>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</si>
  <si>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</si>
  <si>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</si>
  <si>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</si>
  <si>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</si>
  <si>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</si>
  <si>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</si>
  <si>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</si>
  <si>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</si>
  <si>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</si>
  <si>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</si>
  <si>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</si>
  <si>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</si>
  <si>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</si>
  <si>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</si>
  <si>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</si>
  <si>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</si>
  <si>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</si>
  <si>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</si>
  <si>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</si>
  <si>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</si>
  <si>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</si>
  <si>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</si>
  <si>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</si>
  <si>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</si>
  <si>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</si>
  <si>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</si>
  <si>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</si>
  <si>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</si>
  <si>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</si>
  <si>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</si>
  <si>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</si>
  <si>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</si>
  <si>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</si>
  <si>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</si>
  <si>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</si>
  <si>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</si>
  <si>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</si>
  <si>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</si>
  <si>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</si>
  <si>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</si>
  <si>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</si>
  <si>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</si>
  <si>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</si>
  <si>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</si>
  <si>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</si>
  <si>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</si>
  <si>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</si>
  <si>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</si>
  <si>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</si>
  <si>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</si>
  <si>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</si>
  <si>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</si>
  <si>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</si>
  <si>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</si>
  <si>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</si>
  <si>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</si>
  <si>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</si>
  <si>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</si>
  <si>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</si>
  <si>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</si>
  <si>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</si>
  <si>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</si>
  <si>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</si>
  <si>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</si>
  <si>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</si>
  <si>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</si>
  <si>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</si>
  <si>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</si>
  <si>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</si>
  <si>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</si>
  <si>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</si>
  <si>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</si>
  <si>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</si>
  <si>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</si>
  <si>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</si>
  <si>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</si>
  <si>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</si>
  <si>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</si>
  <si>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</si>
  <si>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</si>
  <si>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</si>
  <si>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</si>
  <si>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</si>
  <si>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</si>
  <si>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</si>
  <si>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</si>
  <si>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</si>
  <si>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</si>
  <si>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</si>
  <si>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</si>
  <si>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</si>
  <si>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</si>
  <si>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</si>
  <si>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</si>
  <si>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</si>
  <si>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</si>
  <si>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</si>
  <si>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</si>
  <si>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</si>
  <si>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</si>
  <si>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</si>
  <si>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</si>
  <si>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</si>
  <si>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</si>
  <si>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</si>
  <si>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</si>
  <si>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</si>
  <si>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</si>
  <si>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</si>
  <si>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</si>
  <si>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</si>
  <si>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</si>
  <si>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</si>
  <si>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</si>
  <si>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</si>
  <si>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</si>
  <si>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</si>
  <si>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</si>
  <si>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</si>
  <si>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</si>
  <si>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</si>
  <si>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</si>
  <si>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</si>
  <si>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</si>
  <si>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</si>
  <si>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</si>
  <si>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</si>
  <si>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</si>
  <si>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</si>
  <si>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</si>
  <si>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</si>
  <si>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</si>
  <si>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</si>
  <si>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</si>
  <si>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</si>
  <si>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</si>
  <si>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</si>
  <si>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</si>
  <si>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</si>
  <si>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</si>
  <si>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</si>
  <si>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</si>
  <si>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</si>
  <si>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</si>
  <si>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</si>
  <si>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</si>
  <si>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</si>
  <si>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</si>
  <si>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</si>
  <si>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</si>
  <si>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</si>
  <si>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</si>
  <si>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</si>
  <si>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</si>
  <si>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</si>
  <si>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</si>
  <si>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</si>
  <si>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</si>
  <si>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</si>
  <si>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</si>
  <si>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</si>
  <si>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</si>
  <si>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</si>
  <si>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</si>
  <si>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</si>
  <si>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</si>
  <si>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</si>
  <si>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</si>
  <si>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</si>
  <si>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</si>
  <si>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</si>
  <si>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</si>
  <si>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</si>
  <si>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</si>
  <si>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</si>
  <si>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</si>
  <si>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</si>
  <si>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</si>
  <si>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</si>
  <si>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</si>
  <si>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</si>
  <si>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</si>
  <si>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</si>
  <si>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</si>
  <si>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</si>
  <si>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</si>
  <si>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</si>
  <si>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</si>
  <si>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</si>
  <si>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</si>
  <si>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</si>
  <si>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</si>
  <si>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</si>
  <si>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</si>
  <si>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</si>
  <si>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</si>
  <si>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</si>
  <si>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</si>
  <si>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</si>
  <si>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</si>
  <si>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</si>
  <si>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</si>
  <si>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</si>
  <si>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</si>
  <si>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</si>
  <si>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</si>
  <si>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</si>
  <si>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</si>
  <si>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</si>
  <si>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</si>
  <si>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</si>
  <si>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</si>
  <si>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</si>
  <si>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</si>
  <si>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</si>
  <si>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</si>
  <si>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</si>
  <si>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</si>
  <si>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</si>
  <si>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</si>
  <si>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</si>
  <si>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</si>
  <si>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</si>
  <si>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</si>
  <si>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</si>
  <si>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</si>
  <si>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</si>
  <si>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</si>
  <si>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</si>
  <si>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</si>
  <si>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</si>
  <si>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</si>
  <si>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</si>
  <si>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</si>
  <si>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</si>
  <si>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</si>
  <si>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</si>
  <si>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</si>
  <si>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</si>
  <si>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</si>
  <si>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</si>
  <si>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</si>
  <si>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</si>
  <si>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</si>
  <si>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</si>
  <si>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</si>
  <si>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</si>
  <si>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</si>
  <si>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</si>
  <si>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</si>
  <si>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</si>
  <si>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</si>
  <si>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</si>
  <si>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</si>
  <si>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</si>
  <si>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</si>
  <si>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</si>
  <si>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</si>
  <si>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</si>
  <si>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</si>
  <si>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</si>
  <si>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</si>
  <si>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</si>
  <si>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</si>
  <si>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</si>
  <si>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</si>
  <si>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</si>
  <si>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</si>
  <si>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</si>
  <si>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</si>
  <si>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</si>
  <si>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</si>
  <si>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</si>
  <si>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</si>
  <si>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</si>
  <si>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</si>
  <si>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</si>
  <si>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</si>
  <si>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</si>
  <si>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</si>
  <si>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</si>
  <si>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</si>
  <si>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</si>
  <si>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</si>
  <si>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</si>
  <si>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</si>
  <si>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</si>
  <si>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</si>
  <si>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</si>
  <si>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</si>
  <si>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</si>
  <si>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</si>
  <si>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</si>
  <si>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</si>
  <si>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</si>
  <si>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</si>
  <si>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</si>
  <si>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</si>
  <si>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</si>
  <si>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</si>
  <si>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</si>
  <si>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</si>
  <si>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</si>
  <si>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</si>
  <si>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</si>
  <si>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</si>
  <si>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</si>
  <si>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</si>
  <si>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</si>
  <si>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</si>
  <si>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</si>
  <si>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</si>
  <si>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</si>
  <si>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</si>
  <si>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</si>
  <si>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</si>
  <si>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</si>
  <si>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</si>
  <si>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</si>
  <si>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</si>
  <si>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</si>
  <si>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</si>
  <si>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</si>
  <si>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</si>
  <si>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</si>
  <si>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</si>
  <si>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</si>
  <si>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</si>
  <si>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</si>
  <si>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</si>
  <si>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</si>
  <si>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</si>
  <si>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</si>
  <si>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</si>
  <si>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</si>
  <si>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</si>
  <si>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</si>
  <si>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</si>
  <si>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</si>
  <si>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</si>
  <si>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</si>
  <si>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</si>
  <si>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</si>
  <si>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</si>
  <si>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</si>
  <si>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</si>
  <si>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</si>
  <si>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</si>
  <si>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</si>
  <si>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</si>
  <si>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</si>
  <si>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</si>
  <si>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</si>
  <si>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</si>
  <si>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</si>
  <si>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</si>
  <si>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</si>
  <si>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</si>
  <si>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</si>
  <si>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</si>
  <si>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</si>
  <si>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</si>
  <si>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</si>
  <si>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</si>
  <si>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</si>
  <si>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</si>
  <si>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</si>
  <si>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</si>
  <si>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</si>
  <si>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</si>
  <si>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</si>
  <si>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</si>
  <si>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</si>
  <si>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</si>
  <si>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</si>
  <si>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</si>
  <si>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</si>
  <si>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</si>
  <si>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</si>
  <si>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</si>
  <si>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</si>
  <si>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</si>
  <si>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</si>
  <si>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</si>
  <si>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</si>
  <si>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</si>
  <si>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</si>
  <si>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</si>
  <si>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</si>
  <si>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</si>
  <si>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</si>
  <si>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</si>
  <si>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</si>
  <si>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</si>
  <si>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</si>
  <si>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</si>
  <si>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</si>
  <si>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</si>
  <si>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</si>
  <si>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</si>
  <si>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</si>
  <si>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</si>
  <si>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</si>
  <si>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</si>
  <si>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</si>
  <si>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</si>
  <si>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</si>
  <si>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</si>
  <si>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</si>
  <si>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</si>
  <si>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</si>
  <si>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</si>
  <si>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</si>
  <si>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</si>
  <si>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</si>
  <si>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</si>
  <si>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</si>
  <si>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</si>
  <si>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</si>
  <si>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</si>
  <si>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</si>
  <si>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</si>
  <si>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</si>
  <si>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</si>
  <si>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</si>
  <si>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</si>
  <si>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</si>
  <si>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</si>
  <si>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</si>
  <si>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</si>
  <si>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</si>
  <si>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</si>
  <si>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</si>
  <si>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</si>
  <si>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</si>
  <si>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</si>
  <si>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</si>
  <si>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</si>
  <si>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</si>
  <si>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</si>
  <si>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</si>
  <si>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</si>
  <si>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</si>
  <si>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</si>
  <si>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</si>
  <si>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</si>
  <si>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</si>
  <si>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</si>
  <si>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</si>
  <si>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</si>
  <si>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</si>
  <si>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</si>
  <si>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</si>
  <si>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</si>
  <si>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</si>
  <si>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</si>
  <si>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</si>
  <si>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</si>
  <si>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</si>
  <si>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</si>
  <si>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</si>
  <si>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</si>
  <si>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</si>
  <si>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</si>
  <si>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</si>
  <si>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</si>
  <si>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</si>
  <si>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</si>
  <si>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</si>
  <si>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</si>
  <si>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</si>
  <si>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</si>
  <si>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</si>
  <si>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</si>
  <si>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</si>
  <si>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</si>
  <si>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</si>
  <si>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</si>
  <si>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</si>
  <si>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</si>
  <si>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</si>
  <si>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</si>
  <si>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</si>
  <si>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</si>
  <si>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</si>
  <si>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</si>
  <si>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</si>
  <si>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</si>
  <si>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</si>
  <si>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</si>
  <si>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</si>
  <si>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</si>
  <si>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</si>
  <si>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</si>
  <si>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</si>
  <si>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</si>
  <si>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</si>
  <si>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</si>
  <si>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</si>
  <si>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</si>
  <si>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</si>
  <si>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</si>
  <si>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</si>
  <si>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</si>
  <si>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</si>
  <si>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</si>
  <si>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</si>
  <si>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</si>
  <si>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</si>
  <si>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</si>
  <si>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</si>
  <si>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</si>
  <si>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</si>
  <si>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</si>
  <si>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</si>
  <si>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</si>
  <si>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</si>
  <si>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</si>
  <si>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</si>
  <si>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</si>
  <si>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</si>
  <si>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</si>
  <si>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</si>
  <si>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</si>
  <si>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</si>
  <si>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</si>
  <si>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</si>
  <si>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</si>
  <si>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</si>
  <si>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</si>
  <si>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</si>
  <si>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</si>
  <si>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</si>
  <si>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</si>
  <si>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</si>
  <si>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</si>
  <si>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</si>
  <si>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</si>
  <si>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</si>
  <si>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</si>
  <si>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</si>
  <si>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</si>
  <si>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</si>
  <si>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</si>
  <si>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</si>
  <si>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</si>
  <si>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</si>
  <si>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</si>
  <si>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</si>
  <si>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</si>
  <si>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</si>
  <si>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</si>
  <si>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</si>
  <si>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</si>
  <si>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</si>
  <si>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</si>
  <si>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</si>
  <si>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</si>
  <si>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</si>
  <si>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</si>
  <si>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</si>
  <si>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</si>
  <si>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</si>
  <si>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</si>
  <si>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</si>
  <si>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</si>
  <si>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</si>
  <si>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</si>
  <si>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</si>
  <si>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</si>
  <si>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</si>
  <si>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</si>
  <si>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</si>
  <si>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</si>
  <si>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</si>
  <si>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</si>
  <si>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</si>
  <si>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</si>
  <si>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</si>
  <si>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</si>
  <si>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</si>
  <si>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</si>
  <si>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</si>
  <si>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</si>
  <si>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</si>
  <si>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</si>
  <si>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</si>
  <si>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</si>
  <si>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</si>
  <si>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</si>
  <si>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</si>
  <si>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</si>
  <si>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</si>
  <si>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</si>
  <si>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</si>
  <si>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</si>
  <si>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</si>
  <si>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</si>
  <si>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</si>
  <si>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</si>
  <si>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</si>
  <si>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</si>
  <si>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</si>
  <si>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</si>
  <si>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</si>
  <si>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</si>
  <si>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</si>
  <si>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</si>
  <si>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</si>
  <si>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</si>
  <si>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</si>
  <si>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</si>
  <si>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</si>
  <si>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</si>
  <si>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</si>
  <si>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</si>
  <si>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</si>
  <si>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</si>
  <si>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</si>
  <si>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</si>
  <si>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</si>
  <si>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</si>
  <si>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</si>
  <si>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</si>
  <si>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</si>
  <si>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</si>
  <si>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</si>
  <si>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</si>
  <si>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</si>
  <si>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</si>
  <si>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</si>
  <si>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</si>
  <si>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</si>
  <si>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</si>
  <si>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</si>
  <si>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</si>
  <si>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</si>
  <si>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</si>
  <si>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</si>
  <si>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</si>
  <si>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</si>
  <si>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</si>
  <si>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</si>
  <si>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</si>
  <si>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</si>
  <si>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</si>
  <si>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</si>
  <si>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</si>
  <si>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</si>
  <si>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</si>
  <si>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</si>
  <si>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</si>
  <si>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</si>
  <si>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</si>
  <si>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</si>
  <si>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</si>
  <si>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</si>
  <si>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</si>
  <si>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</si>
  <si>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</si>
  <si>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</si>
  <si>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</si>
  <si>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</si>
  <si>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</si>
  <si>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</si>
  <si>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</si>
  <si>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</si>
  <si>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</si>
  <si>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</si>
  <si>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</si>
  <si>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</si>
  <si>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</si>
  <si>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</si>
  <si>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</si>
  <si>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</si>
  <si>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</si>
  <si>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</si>
  <si>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</si>
  <si>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</si>
  <si>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</si>
  <si>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</si>
  <si>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</si>
  <si>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</si>
  <si>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</si>
  <si>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</si>
  <si>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</si>
  <si>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</si>
  <si>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</si>
  <si>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</si>
  <si>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</si>
  <si>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</si>
  <si>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</si>
  <si>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</si>
  <si>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</si>
  <si>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</si>
  <si>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</si>
  <si>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</si>
  <si>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</si>
  <si>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</si>
  <si>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</si>
  <si>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</si>
  <si>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</si>
  <si>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</si>
  <si>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</si>
  <si>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</si>
  <si>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</si>
  <si>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</si>
  <si>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</si>
  <si>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</si>
  <si>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</si>
  <si>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</si>
  <si>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</si>
  <si>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</si>
  <si>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</si>
  <si>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</si>
  <si>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</si>
  <si>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</si>
  <si>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</si>
  <si>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</si>
  <si>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</si>
  <si>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</si>
  <si>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</si>
  <si>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</si>
  <si>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</si>
  <si>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</si>
  <si>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</si>
  <si>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</si>
  <si>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</si>
  <si>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</si>
  <si>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</si>
  <si>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</si>
  <si>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</si>
  <si>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</si>
  <si>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</si>
  <si>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</si>
  <si>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</si>
  <si>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</si>
  <si>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</si>
  <si>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</si>
  <si>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</si>
  <si>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</si>
  <si>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</si>
  <si>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</si>
  <si>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</si>
  <si>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</si>
  <si>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</si>
  <si>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</si>
  <si>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</si>
  <si>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</si>
  <si>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</si>
  <si>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</si>
  <si>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</si>
  <si>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</si>
  <si>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</si>
  <si>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</si>
  <si>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</si>
  <si>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</si>
  <si>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</si>
  <si>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</si>
  <si>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</si>
  <si>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</si>
  <si>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</si>
  <si>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</si>
  <si>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</si>
  <si>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</si>
  <si>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</si>
  <si>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</si>
  <si>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</si>
  <si>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</si>
  <si>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</si>
  <si>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</si>
  <si>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</si>
  <si>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</si>
  <si>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</si>
  <si>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</si>
  <si>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</si>
  <si>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</si>
  <si>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</si>
  <si>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</si>
  <si>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</si>
  <si>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</si>
  <si>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</si>
  <si>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</si>
  <si>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</si>
  <si>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</si>
  <si>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</si>
  <si>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</si>
  <si>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</si>
  <si>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</si>
  <si>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</si>
  <si>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</si>
  <si>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</si>
  <si>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</si>
  <si>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</si>
  <si>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</si>
  <si>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</si>
  <si>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</si>
  <si>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</si>
  <si>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</si>
  <si>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</si>
  <si>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</si>
  <si>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</si>
  <si>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</si>
  <si>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</si>
  <si>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</si>
  <si>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</si>
  <si>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</si>
  <si>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</si>
  <si>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</si>
  <si>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</si>
  <si>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</si>
  <si>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</si>
  <si>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</si>
  <si>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</si>
  <si>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</si>
  <si>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</si>
  <si>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</si>
  <si>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</si>
  <si>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</si>
  <si>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</si>
  <si>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</si>
  <si>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</si>
  <si>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</si>
  <si>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</si>
  <si>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</si>
  <si>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</si>
  <si>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</si>
  <si>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</si>
  <si>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</si>
  <si>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</si>
  <si>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</si>
  <si>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</si>
  <si>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</si>
  <si>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</si>
  <si>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</si>
  <si>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</si>
  <si>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</si>
  <si>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</si>
  <si>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</si>
  <si>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</si>
  <si>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</si>
  <si>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</si>
  <si>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</si>
  <si>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</si>
  <si>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</si>
  <si>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</si>
  <si>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</si>
  <si>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</si>
  <si>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</si>
  <si>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</si>
  <si>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</si>
  <si>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</si>
  <si>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</si>
  <si>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</si>
  <si>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</si>
  <si>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</si>
  <si>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</si>
  <si>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</si>
  <si>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</si>
  <si>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</si>
  <si>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</si>
  <si>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</si>
  <si>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</si>
  <si>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</si>
  <si>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</si>
  <si>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</si>
  <si>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</si>
  <si>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</si>
  <si>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</si>
  <si>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</si>
  <si>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</si>
  <si>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</si>
  <si>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</si>
  <si>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</si>
  <si>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</si>
  <si>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</si>
  <si>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</si>
  <si>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</si>
  <si>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</si>
  <si>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</si>
  <si>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</si>
  <si>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</si>
  <si>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</si>
  <si>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</si>
  <si>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</si>
  <si>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</si>
  <si>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</si>
  <si>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</si>
  <si>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</si>
  <si>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</si>
  <si>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</si>
  <si>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</si>
  <si>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</si>
  <si>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</si>
  <si>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</si>
  <si>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</si>
  <si>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</si>
  <si>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</si>
  <si>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</si>
  <si>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</si>
  <si>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</si>
  <si>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</si>
  <si>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</si>
  <si>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</si>
  <si>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</si>
  <si>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</si>
  <si>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</si>
  <si>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</si>
  <si>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</si>
  <si>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</si>
  <si>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</si>
  <si>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</si>
  <si>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</si>
  <si>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</si>
  <si>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</si>
  <si>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</si>
  <si>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</si>
  <si>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</si>
  <si>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</si>
  <si>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</si>
  <si>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</si>
  <si>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</si>
  <si>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</si>
  <si>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</si>
  <si>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</si>
  <si>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</si>
  <si>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</si>
  <si>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</si>
  <si>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</si>
  <si>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</si>
  <si>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</si>
  <si>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</si>
  <si>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</si>
  <si>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</si>
  <si>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</si>
  <si>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</si>
  <si>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</si>
  <si>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</si>
  <si>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</si>
  <si>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</si>
  <si>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</si>
  <si>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</si>
  <si>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</si>
  <si>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</si>
  <si>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</si>
  <si>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</si>
  <si>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</si>
  <si>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</si>
  <si>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</si>
  <si>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</si>
  <si>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</si>
  <si>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</si>
  <si>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</si>
  <si>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</si>
  <si>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</si>
  <si>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</si>
  <si>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</si>
  <si>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</si>
  <si>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</si>
  <si>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</si>
  <si>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</si>
  <si>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</si>
  <si>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</si>
  <si>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</si>
  <si>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</si>
  <si>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</si>
  <si>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</si>
  <si>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</si>
  <si>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</si>
  <si>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</si>
  <si>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</si>
  <si>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</si>
  <si>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</si>
  <si>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</si>
  <si>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</si>
  <si>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</si>
  <si>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</si>
  <si>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</si>
  <si>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</si>
  <si>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</si>
  <si>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</si>
  <si>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</si>
  <si>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</si>
  <si>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</si>
  <si>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</si>
  <si>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</si>
  <si>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</si>
  <si>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</si>
  <si>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</si>
  <si>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</si>
  <si>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</si>
  <si>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</si>
  <si>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</si>
  <si>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</si>
  <si>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</si>
  <si>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</si>
  <si>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</si>
  <si>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</si>
  <si>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</si>
  <si>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</si>
  <si>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</si>
  <si>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</si>
  <si>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</si>
  <si>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</si>
  <si>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</si>
  <si>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</si>
  <si>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</si>
  <si>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</si>
  <si>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</si>
  <si>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</si>
  <si>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</si>
  <si>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</si>
  <si>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</si>
  <si>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</si>
  <si>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</si>
  <si>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</si>
  <si>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</si>
  <si>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</si>
  <si>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</si>
  <si>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</si>
  <si>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</si>
  <si>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</si>
  <si>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</si>
  <si>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</si>
  <si>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</si>
  <si>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</si>
  <si>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</si>
  <si>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</si>
  <si>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</si>
  <si>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</si>
  <si>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</si>
  <si>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</si>
  <si>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</si>
  <si>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</si>
  <si>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</si>
  <si>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</si>
  <si>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</si>
  <si>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</si>
  <si>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</si>
  <si>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</si>
  <si>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</si>
  <si>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</si>
  <si>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</si>
  <si>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</si>
  <si>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</si>
  <si>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</si>
  <si>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</si>
  <si>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</si>
  <si>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</si>
  <si>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</si>
  <si>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</si>
  <si>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</si>
  <si>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</si>
  <si>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</si>
  <si>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</si>
  <si>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</si>
  <si>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</si>
  <si>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</si>
  <si>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</si>
  <si>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</si>
  <si>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</si>
  <si>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</si>
  <si>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</si>
  <si>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</si>
  <si>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</si>
  <si>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</si>
  <si>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</si>
  <si>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</si>
  <si>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</si>
  <si>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</si>
  <si>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</si>
  <si>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</si>
  <si>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</si>
  <si>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</si>
  <si>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</si>
  <si>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</si>
  <si>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</si>
  <si>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</si>
  <si>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</si>
  <si>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</si>
  <si>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</si>
  <si>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</si>
  <si>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</si>
  <si>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</si>
  <si>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</si>
  <si>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</si>
  <si>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</si>
  <si>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</si>
  <si>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</si>
  <si>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</si>
  <si>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</si>
  <si>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</si>
  <si>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</si>
  <si>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</si>
  <si>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</si>
  <si>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</si>
  <si>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</si>
  <si>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</si>
  <si>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</si>
  <si>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</si>
  <si>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</si>
  <si>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</si>
  <si>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</si>
  <si>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</si>
  <si>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</si>
  <si>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</si>
  <si>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</si>
  <si>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</si>
  <si>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</si>
  <si>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</si>
  <si>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</si>
  <si>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</si>
  <si>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</si>
  <si>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</si>
  <si>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</si>
  <si>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</si>
  <si>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</si>
  <si>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</si>
  <si>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</si>
  <si>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</si>
  <si>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</si>
  <si>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</si>
  <si>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</si>
  <si>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</si>
  <si>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</si>
  <si>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</si>
  <si>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</si>
  <si>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</si>
  <si>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</si>
  <si>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</si>
  <si>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</si>
  <si>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</si>
  <si>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</si>
  <si>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</si>
  <si>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</si>
  <si>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</si>
  <si>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</si>
  <si>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</si>
  <si>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</si>
  <si>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</si>
  <si>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</si>
  <si>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</si>
  <si>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</si>
  <si>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</si>
  <si>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</si>
  <si>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</si>
  <si>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</si>
  <si>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</si>
  <si>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</si>
  <si>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</si>
  <si>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</si>
  <si>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</si>
  <si>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</si>
  <si>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</si>
  <si>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</si>
  <si>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</si>
  <si>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</si>
  <si>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</si>
  <si>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</si>
  <si>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</si>
  <si>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</si>
  <si>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</si>
  <si>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</si>
  <si>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</si>
  <si>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</si>
  <si>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</si>
  <si>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</si>
  <si>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</si>
  <si>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</si>
  <si>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</si>
  <si>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</si>
  <si>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</si>
  <si>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</si>
  <si>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</si>
  <si>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</si>
  <si>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</si>
  <si>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</si>
  <si>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</si>
  <si>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</si>
  <si>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</si>
  <si>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</si>
  <si>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</si>
  <si>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</si>
  <si>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</si>
  <si>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</si>
  <si>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</si>
  <si>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</si>
  <si>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</si>
  <si>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</si>
  <si>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</si>
  <si>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</si>
  <si>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</si>
  <si>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</si>
  <si>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</si>
  <si>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</si>
  <si>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</si>
  <si>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</si>
  <si>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</si>
  <si>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</si>
  <si>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</si>
  <si>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</si>
  <si>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</si>
  <si>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</si>
  <si>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</si>
  <si>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</si>
  <si>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</si>
  <si>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</si>
  <si>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</si>
  <si>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</si>
  <si>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</si>
  <si>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</si>
  <si>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</si>
  <si>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</si>
  <si>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</si>
  <si>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</si>
  <si>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</si>
  <si>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</si>
  <si>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</si>
  <si>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</si>
  <si>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</si>
  <si>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</si>
  <si>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</si>
  <si>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</si>
  <si>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</si>
  <si>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</si>
  <si>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</si>
  <si>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</si>
  <si>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</si>
  <si>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</si>
  <si>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</si>
  <si>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</si>
  <si>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</si>
  <si>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</si>
  <si>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</si>
  <si>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</si>
  <si>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</si>
  <si>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</si>
  <si>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</si>
  <si>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</si>
  <si>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</si>
  <si>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</si>
  <si>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</si>
  <si>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</si>
  <si>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</si>
  <si>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</si>
  <si>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</si>
  <si>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</si>
  <si>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</si>
  <si>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</si>
  <si>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</si>
  <si>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</si>
  <si>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</si>
  <si>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</si>
  <si>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</si>
  <si>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</si>
  <si>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</si>
  <si>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</si>
  <si>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</si>
  <si>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</si>
  <si>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</si>
  <si>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</si>
  <si>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</si>
  <si>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</si>
  <si>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</si>
  <si>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</si>
  <si>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</si>
  <si>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</si>
  <si>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</si>
  <si>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</si>
  <si>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</si>
  <si>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</si>
  <si>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</si>
  <si>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</si>
  <si>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</si>
  <si>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</si>
  <si>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</si>
  <si>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</si>
  <si>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</si>
  <si>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</si>
  <si>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</si>
  <si>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</si>
  <si>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</si>
  <si>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</si>
  <si>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</si>
  <si>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</si>
  <si>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</si>
  <si>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</si>
  <si>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</si>
  <si>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</si>
  <si>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</si>
  <si>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</si>
  <si>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</si>
  <si>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</si>
  <si>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</si>
  <si>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</si>
  <si>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</si>
  <si>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</si>
  <si>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</si>
  <si>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</si>
  <si>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</si>
  <si>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</si>
  <si>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</si>
  <si>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</si>
  <si>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</si>
  <si>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</si>
  <si>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</si>
  <si>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</si>
  <si>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</si>
  <si>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</si>
  <si>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</si>
  <si>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</si>
  <si>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</si>
  <si>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</si>
  <si>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</si>
  <si>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</si>
  <si>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</si>
  <si>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</si>
  <si>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</si>
  <si>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</si>
  <si>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</si>
  <si>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</si>
  <si>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</si>
  <si>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</si>
  <si>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</si>
  <si>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</si>
  <si>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</si>
  <si>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</si>
  <si>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</si>
  <si>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</si>
  <si>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</si>
  <si>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</si>
  <si>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</si>
  <si>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</si>
  <si>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</si>
  <si>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</si>
  <si>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</si>
  <si>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</si>
  <si>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</si>
  <si>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</si>
  <si>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</si>
  <si>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</si>
  <si>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</si>
  <si>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</si>
  <si>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</si>
  <si>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</si>
  <si>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</si>
  <si>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</si>
  <si>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</si>
  <si>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</si>
  <si>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</si>
  <si>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</si>
  <si>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</si>
  <si>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</si>
  <si>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</si>
  <si>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</si>
  <si>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</si>
  <si>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</si>
  <si>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</si>
  <si>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</si>
  <si>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</si>
  <si>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</si>
  <si>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</si>
  <si>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</si>
  <si>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</si>
  <si>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</si>
  <si>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</si>
  <si>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</si>
  <si>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</si>
  <si>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</si>
  <si>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</si>
  <si>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</si>
  <si>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</si>
  <si>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</si>
  <si>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</si>
  <si>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</si>
  <si>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</si>
  <si>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</si>
  <si>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</si>
  <si>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</si>
  <si>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</si>
  <si>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</si>
  <si>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</si>
  <si>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</si>
  <si>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</si>
  <si>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</si>
  <si>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</si>
  <si>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</si>
  <si>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</si>
  <si>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</si>
  <si>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</si>
  <si>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</si>
  <si>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</si>
  <si>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</si>
  <si>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</si>
  <si>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</si>
  <si>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</si>
  <si>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</si>
  <si>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</si>
  <si>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</si>
  <si>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</si>
  <si>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</si>
  <si>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</si>
  <si>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</si>
  <si>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</si>
  <si>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</si>
  <si>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</si>
  <si>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</si>
  <si>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</si>
  <si>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</si>
  <si>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</si>
  <si>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</si>
  <si>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</si>
  <si>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</si>
  <si>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</si>
  <si>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</si>
  <si>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</si>
  <si>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</si>
  <si>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</si>
  <si>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</si>
  <si>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</si>
  <si>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</si>
  <si>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</si>
  <si>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</si>
  <si>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</si>
  <si>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</si>
  <si>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</si>
  <si>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</si>
  <si>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</si>
  <si>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</si>
  <si>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</si>
  <si>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</si>
  <si>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</si>
  <si>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</si>
  <si>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</si>
  <si>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</si>
  <si>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</si>
  <si>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</si>
  <si>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</si>
  <si>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</si>
  <si>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</si>
  <si>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</si>
  <si>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</si>
  <si>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</si>
  <si>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</si>
  <si>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</si>
  <si>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</si>
  <si>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</si>
  <si>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</si>
  <si>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</si>
  <si>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</si>
  <si>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</si>
  <si>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</si>
  <si>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</si>
  <si>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</si>
  <si>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</si>
  <si>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</si>
  <si>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</si>
  <si>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</si>
  <si>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</si>
  <si>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</si>
  <si>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</si>
  <si>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</si>
  <si>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</si>
  <si>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</si>
  <si>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</si>
  <si>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</si>
  <si>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</si>
  <si>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</si>
  <si>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</si>
  <si>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</si>
  <si>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</si>
  <si>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</si>
  <si>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</si>
  <si>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</si>
  <si>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</si>
  <si>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</si>
  <si>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</si>
  <si>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</si>
  <si>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</si>
  <si>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</si>
  <si>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</si>
  <si>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</si>
  <si>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</si>
  <si>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</si>
  <si>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</si>
  <si>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</si>
  <si>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</si>
  <si>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</si>
  <si>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</si>
  <si>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</si>
  <si>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</si>
  <si>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</si>
  <si>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</si>
  <si>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</si>
  <si>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</si>
  <si>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</si>
  <si>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</si>
  <si>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</si>
  <si>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</si>
  <si>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</si>
  <si>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</si>
  <si>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</si>
  <si>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</si>
  <si>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</si>
  <si>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</si>
  <si>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</si>
  <si>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</si>
  <si>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</si>
  <si>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</si>
  <si>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</si>
  <si>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</si>
  <si>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</si>
  <si>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</si>
  <si>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</si>
  <si>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</si>
  <si>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</si>
  <si>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</si>
  <si>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</si>
  <si>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</si>
  <si>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</si>
  <si>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</si>
  <si>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</si>
  <si>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</si>
  <si>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</si>
  <si>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</si>
  <si>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</si>
  <si>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</si>
  <si>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</si>
  <si>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</si>
  <si>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</si>
  <si>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</si>
  <si>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</si>
  <si>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</si>
  <si>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</si>
  <si>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</si>
  <si>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</si>
  <si>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</si>
  <si>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</si>
  <si>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</si>
  <si>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</si>
  <si>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</si>
  <si>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</si>
  <si>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</si>
  <si>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</si>
  <si>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</si>
  <si>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</si>
  <si>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</si>
  <si>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</si>
  <si>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</si>
  <si>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</si>
  <si>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</si>
  <si>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</si>
  <si>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</si>
  <si>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</si>
  <si>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</si>
  <si>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</si>
  <si>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</si>
  <si>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</si>
  <si>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</si>
  <si>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</si>
  <si>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</si>
  <si>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</si>
  <si>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</si>
  <si>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</si>
  <si>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</si>
  <si>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</si>
  <si>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</si>
  <si>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</si>
  <si>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</si>
  <si>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</si>
  <si>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</si>
  <si>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</si>
  <si>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</si>
  <si>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</si>
  <si>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</si>
  <si>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</si>
  <si>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</si>
  <si>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</si>
  <si>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</si>
  <si>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</si>
  <si>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</si>
  <si>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</si>
  <si>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</si>
  <si>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</si>
  <si>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</si>
  <si>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</si>
  <si>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</si>
  <si>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</si>
  <si>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</si>
  <si>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</si>
  <si>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</si>
  <si>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</si>
  <si>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</si>
  <si>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</si>
  <si>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</si>
  <si>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</si>
  <si>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</si>
  <si>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</si>
  <si>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</si>
  <si>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</si>
  <si>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</si>
  <si>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</si>
  <si>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</si>
  <si>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</si>
  <si>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</si>
  <si>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</si>
  <si>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</si>
  <si>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</si>
  <si>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</si>
  <si>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</si>
  <si>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</si>
  <si>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</si>
  <si>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</si>
  <si>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</si>
  <si>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</si>
  <si>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</si>
  <si>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</si>
  <si>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</si>
  <si>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</si>
  <si>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</si>
  <si>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</si>
  <si>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</si>
  <si>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</si>
  <si>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</si>
  <si>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</si>
  <si>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</si>
  <si>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</si>
  <si>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</si>
  <si>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</si>
  <si>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</si>
  <si>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</si>
  <si>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</si>
  <si>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</si>
  <si>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</si>
  <si>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</si>
  <si>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</si>
  <si>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</si>
  <si>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</si>
  <si>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</si>
  <si>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</si>
  <si>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</si>
  <si>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</si>
  <si>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</si>
  <si>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</si>
  <si>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</si>
  <si>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</si>
  <si>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</si>
  <si>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</si>
  <si>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</si>
  <si>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</si>
  <si>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</si>
  <si>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</si>
  <si>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</si>
  <si>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</si>
  <si>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</si>
  <si>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</si>
  <si>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</si>
  <si>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</si>
  <si>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</si>
  <si>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</si>
  <si>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</si>
  <si>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</si>
  <si>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</si>
  <si>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</si>
  <si>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</si>
  <si>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</si>
  <si>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</si>
  <si>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</si>
  <si>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</si>
  <si>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</si>
  <si>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</si>
  <si>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</si>
  <si>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</si>
  <si>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</si>
  <si>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</si>
  <si>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</si>
  <si>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</si>
  <si>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</si>
  <si>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</si>
  <si>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</si>
  <si>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</si>
  <si>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</si>
  <si>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</si>
  <si>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</si>
  <si>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</si>
  <si>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</si>
  <si>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</si>
  <si>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</si>
  <si>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</si>
  <si>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</si>
  <si>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</si>
  <si>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</si>
  <si>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</si>
  <si>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</si>
  <si>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</si>
  <si>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</si>
  <si>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</si>
  <si>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</si>
  <si>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</si>
  <si>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</si>
  <si>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</si>
  <si>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</si>
  <si>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</si>
  <si>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</si>
  <si>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</si>
  <si>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</si>
  <si>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</si>
  <si>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</si>
  <si>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</si>
  <si>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</si>
  <si>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</si>
  <si>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</si>
  <si>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</si>
  <si>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</si>
  <si>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</si>
  <si>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</si>
  <si>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</si>
  <si>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</si>
  <si>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</si>
  <si>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</si>
  <si>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</si>
  <si>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</si>
  <si>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</si>
  <si>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</si>
  <si>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</si>
  <si>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</si>
  <si>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</si>
  <si>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</si>
  <si>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</si>
  <si>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</si>
  <si>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</si>
  <si>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</si>
  <si>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</si>
  <si>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</si>
  <si>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</si>
  <si>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</si>
  <si>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</si>
  <si>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</si>
  <si>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</si>
  <si>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</si>
  <si>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</si>
  <si>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</si>
  <si>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</si>
  <si>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</si>
  <si>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</si>
  <si>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</si>
  <si>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</si>
  <si>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</si>
  <si>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</si>
  <si>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</si>
  <si>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</si>
  <si>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</si>
  <si>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</si>
  <si>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</si>
  <si>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</si>
  <si>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</si>
  <si>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</si>
  <si>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</si>
  <si>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</si>
  <si>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</si>
  <si>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</si>
  <si>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</si>
  <si>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</si>
  <si>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</si>
  <si>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</si>
  <si>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</si>
  <si>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</si>
  <si>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</si>
  <si>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</si>
  <si>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</si>
  <si>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</si>
  <si>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</si>
  <si>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</si>
  <si>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</si>
  <si>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</si>
  <si>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</si>
  <si>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</si>
  <si>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</si>
  <si>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</si>
  <si>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</si>
  <si>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</si>
  <si>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</si>
  <si>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</si>
  <si>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</si>
  <si>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</si>
  <si>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</si>
  <si>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</si>
  <si>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</si>
  <si>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</si>
  <si>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</si>
  <si>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</si>
  <si>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</si>
  <si>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</si>
  <si>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</si>
  <si>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</si>
  <si>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</si>
  <si>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</si>
  <si>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</si>
  <si>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</si>
  <si>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</si>
  <si>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</si>
  <si>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</si>
  <si>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</si>
  <si>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</si>
  <si>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</si>
  <si>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</si>
  <si>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</si>
  <si>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</si>
  <si>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</si>
  <si>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</si>
  <si>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</si>
  <si>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</si>
  <si>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</si>
  <si>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</si>
  <si>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</si>
  <si>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</si>
  <si>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</si>
  <si>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</si>
  <si>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</si>
  <si>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</si>
  <si>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</si>
  <si>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</si>
  <si>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</si>
  <si>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</si>
  <si>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</si>
  <si>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</si>
  <si>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</si>
  <si>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</si>
  <si>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</si>
  <si>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</si>
  <si>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</si>
  <si>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</si>
  <si>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</si>
  <si>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</si>
  <si>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</si>
  <si>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</si>
  <si>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</si>
  <si>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</si>
  <si>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</si>
  <si>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</si>
  <si>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</si>
  <si>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</si>
  <si>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</si>
  <si>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</si>
  <si>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</si>
  <si>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</si>
  <si>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</si>
  <si>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</si>
  <si>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</si>
  <si>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</si>
  <si>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</si>
  <si>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</si>
  <si>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</si>
  <si>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</si>
  <si>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</si>
  <si>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</si>
  <si>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</si>
  <si>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</si>
  <si>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</si>
  <si>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</si>
  <si>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</si>
  <si>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</si>
  <si>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</si>
  <si>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</si>
  <si>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</si>
  <si>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</si>
  <si>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</si>
  <si>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</si>
  <si>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</si>
  <si>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</si>
  <si>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</si>
  <si>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</si>
  <si>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</si>
  <si>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</si>
  <si>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</si>
  <si>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</si>
  <si>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</si>
  <si>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</si>
  <si>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</si>
  <si>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</si>
  <si>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</si>
  <si>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</si>
  <si>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PCM-20251201-00000472</t>
  </si>
  <si>
    <t>team moved need 30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</si>
  <si>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</si>
  <si>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</si>
  <si>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</si>
  <si>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</si>
  <si>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</si>
  <si>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</si>
  <si>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</si>
  <si>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</si>
  <si>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</si>
  <si>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</si>
  <si>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</si>
  <si>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</si>
  <si>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</si>
  <si>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</si>
  <si>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</si>
  <si>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</si>
  <si>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</si>
  <si>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</si>
  <si>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</si>
  <si>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</si>
  <si>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</si>
  <si>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</si>
  <si>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</si>
  <si>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</si>
  <si>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</si>
  <si>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</si>
  <si>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</si>
  <si>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</si>
  <si>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</si>
  <si>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</si>
  <si>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</si>
  <si>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</si>
  <si>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</si>
  <si>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</si>
  <si>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</si>
  <si>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</si>
  <si>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</si>
  <si>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</si>
  <si>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</si>
  <si>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</si>
  <si>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</si>
  <si>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</si>
  <si>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</si>
  <si>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</si>
  <si>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</si>
  <si>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</si>
  <si>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</si>
  <si>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</si>
  <si>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</si>
  <si>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</si>
  <si>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</si>
  <si>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</si>
  <si>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</si>
  <si>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</si>
  <si>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</si>
  <si>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</si>
  <si>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</si>
  <si>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</si>
  <si>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</si>
  <si>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</si>
  <si>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</si>
  <si>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</si>
  <si>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</si>
  <si>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</si>
  <si>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</si>
  <si>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</si>
  <si>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</si>
  <si>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</si>
  <si>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</si>
  <si>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</si>
  <si>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</si>
  <si>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</si>
  <si>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</si>
  <si>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</si>
  <si>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</si>
  <si>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</si>
  <si>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</si>
  <si>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</si>
  <si>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</si>
  <si>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</si>
  <si>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</si>
  <si>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</si>
  <si>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</si>
  <si>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</si>
  <si>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PCM-20251201-00000493</t>
  </si>
  <si>
    <t>SCECO Blackout in whole Area, Teams securing Hub Sites</t>
  </si>
  <si>
    <t>PCM-20251201-00000366</t>
  </si>
  <si>
    <t xml:space="preserve"> PCM-20250215-00000830 </t>
  </si>
  <si>
    <t>LTE site still down and  site located in aramco area access issue need special permission</t>
  </si>
  <si>
    <t>no pcm</t>
  </si>
  <si>
    <t>jed0395</t>
  </si>
  <si>
    <t>40 min</t>
  </si>
  <si>
    <t>jed0957</t>
  </si>
  <si>
    <t>60 min</t>
  </si>
  <si>
    <t>PCM-20251201-00000410</t>
  </si>
  <si>
    <t>jed2030</t>
  </si>
  <si>
    <t>70 min</t>
  </si>
  <si>
    <t>PCM-20251201-00000436</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</si>
  <si>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</si>
  <si>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</si>
  <si>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</si>
  <si>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</si>
  <si>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</si>
  <si>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</si>
  <si>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</si>
  <si>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</si>
  <si>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PCM-20251201-00000152</t>
  </si>
  <si>
    <t xml:space="preserve"> site was access road damage </t>
  </si>
  <si>
    <t>PCM-20251201-00000368</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</si>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</sst>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7" fillId="12" borderId="8"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xf numFmtId="0" fontId="33"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8" totalsRowShown="0" headerRowDxfId="172" dataDxfId="171" headerRowBorderDxfId="169" tableBorderDxfId="170" totalsRowBorderDxfId="168">
  <autoFilter ref="A1:L21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3" totalsRowShown="0" headerRowDxfId="155" dataDxfId="154" headerRowBorderDxfId="152" tableBorderDxfId="153" totalsRowBorderDxfId="151">
  <autoFilter ref="A1:CJ6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63" totalsRowShown="0" headerRowDxfId="46" dataDxfId="45" headerRowBorderDxfId="43" tableBorderDxfId="44" totalsRowBorderDxfId="42">
  <autoFilter ref="A1:L26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1" totalsRowShown="0" headerRowDxfId="29" dataDxfId="28" headerRowBorderDxfId="26" tableBorderDxfId="27">
  <autoFilter ref="A1:L7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78" totalsRowShown="0" headerRowDxfId="13" tableBorderDxfId="12">
  <autoFilter ref="A1:L47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329.45833055555704</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t="s">
        <v>39108</v>
      </c>
      <c r="B3" s="128" t="str">
        <f>IFERROR(VLOOKUP(D3,DB!A:K,11,0),"")</f>
        <v>R1</v>
      </c>
      <c r="C3" s="128">
        <v>1</v>
      </c>
      <c r="D3" s="56" t="s">
        <v>18342</v>
      </c>
      <c r="E3" s="127" t="s">
        <v>39106</v>
      </c>
      <c r="F3" s="126">
        <v>45992.367650462962</v>
      </c>
      <c r="G3" s="125">
        <f ca="1">IFERROR(NOW()-F3,"-")</f>
        <v>3.9106018521124497E-2</v>
      </c>
      <c r="H3" s="126">
        <v>45992.367627314816</v>
      </c>
      <c r="I3" s="128" t="str">
        <f>IFERROR(VLOOKUP(D3,DB!A:F,6,0),"")</f>
        <v>SCECO</v>
      </c>
      <c r="J3" s="128" t="str">
        <f>IFERROR(VLOOKUP(D3,DB!A:G,7,0),"")</f>
        <v>Vandalized</v>
      </c>
      <c r="K3" s="124" t="s">
        <v>39109</v>
      </c>
      <c r="L3" s="123" t="str">
        <f>IFERROR(VLOOKUP(D3,DB!A:I,9,0),"")</f>
        <v>Latis</v>
      </c>
    </row>
    <row r="4" spans="1:15" s="61" customFormat="1" ht="15" customHeight="1">
      <c r="A4" s="129"/>
      <c r="B4" s="128" t="str">
        <f>IFERROR(VLOOKUP(D4,DB!A:K,11,0),"")</f>
        <v/>
      </c>
      <c r="C4" s="128"/>
      <c r="D4" s="56"/>
      <c r="E4" s="127"/>
      <c r="F4" s="126"/>
      <c r="G4" s="125">
        <f ca="1">IFERROR(NOW()-F4,"-")</f>
        <v>45992.406756481483</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45992.406756481483</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45992.406756481483</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45992.406756481483</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45992.406756481483</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45992.406756481483</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45992.406756481483</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45992.406756481483</v>
      </c>
      <c r="H11" s="126"/>
      <c r="I11" s="128" t="str">
        <f>IFERROR(VLOOKUP(D11,DB!A:F,6,0),"")</f>
        <v/>
      </c>
      <c r="J11" s="128" t="str">
        <f>IFERROR(VLOOKUP(D11,DB!A:G,7,0),"")</f>
        <v/>
      </c>
      <c r="K11" s="124"/>
      <c r="L11" s="123" t="str">
        <f>IFERROR(VLOOKUP(D11,DB!A:I,9,0),"")</f>
        <v/>
      </c>
    </row>
    <row r="12" spans="1:15" s="61" customFormat="1" ht="15" customHeight="1">
      <c r="A12" s="129"/>
      <c r="B12" s="128" t="str">
        <f>IFERROR(VLOOKUP(D12,DB!A:K,11,0),"")</f>
        <v/>
      </c>
      <c r="C12" s="128"/>
      <c r="D12" s="56"/>
      <c r="E12" s="127"/>
      <c r="F12" s="126"/>
      <c r="G12" s="125">
        <f ca="1">IFERROR(NOW()-F12,"-")</f>
        <v>45992.406756481483</v>
      </c>
      <c r="H12" s="126"/>
      <c r="I12" s="128" t="str">
        <f>IFERROR(VLOOKUP(D12,DB!A:F,6,0),"")</f>
        <v/>
      </c>
      <c r="J12" s="128" t="str">
        <f>IFERROR(VLOOKUP(D12,DB!A:G,7,0),"")</f>
        <v/>
      </c>
      <c r="K12" s="124"/>
      <c r="L12" s="123" t="str">
        <f>IFERROR(VLOOKUP(D12,DB!A:I,9,0),"")</f>
        <v/>
      </c>
    </row>
    <row r="13" spans="1:15" s="61" customFormat="1" ht="15" customHeight="1">
      <c r="A13" s="129"/>
      <c r="B13" s="128" t="str">
        <f>IFERROR(VLOOKUP(D13,DB!A:K,11,0),"")</f>
        <v/>
      </c>
      <c r="C13" s="128"/>
      <c r="D13" s="56"/>
      <c r="E13" s="127"/>
      <c r="F13" s="126"/>
      <c r="G13" s="125">
        <f ca="1">IFERROR(NOW()-F13,"-")</f>
        <v>45992.406756481483</v>
      </c>
      <c r="H13" s="126"/>
      <c r="I13" s="128" t="str">
        <f>IFERROR(VLOOKUP(D13,DB!A:F,6,0),"")</f>
        <v/>
      </c>
      <c r="J13" s="128" t="str">
        <f>IFERROR(VLOOKUP(D13,DB!A:G,7,0),"")</f>
        <v/>
      </c>
      <c r="K13" s="124"/>
      <c r="L13" s="123" t="str">
        <f>IFERROR(VLOOKUP(D13,DB!A:I,9,0),"")</f>
        <v/>
      </c>
    </row>
    <row r="14" spans="1:15" s="61" customFormat="1" ht="15" customHeight="1">
      <c r="A14" s="129"/>
      <c r="B14" s="128" t="str">
        <f>IFERROR(VLOOKUP(D14,DB!A:K,11,0),"")</f>
        <v/>
      </c>
      <c r="C14" s="128"/>
      <c r="D14" s="56"/>
      <c r="E14" s="127"/>
      <c r="F14" s="126"/>
      <c r="G14" s="125">
        <f ca="1">IFERROR(NOW()-F14,"-")</f>
        <v>45992.406756481483</v>
      </c>
      <c r="H14" s="126"/>
      <c r="I14" s="128" t="str">
        <f>IFERROR(VLOOKUP(D14,DB!A:F,6,0),"")</f>
        <v/>
      </c>
      <c r="J14" s="128" t="str">
        <f>IFERROR(VLOOKUP(D14,DB!A:G,7,0),"")</f>
        <v/>
      </c>
      <c r="K14" s="124"/>
      <c r="L14" s="123" t="str">
        <f>IFERROR(VLOOKUP(D14,DB!A:I,9,0),"")</f>
        <v/>
      </c>
    </row>
    <row r="15" spans="1:15" s="61" customFormat="1" ht="15" customHeight="1">
      <c r="A15" s="129"/>
      <c r="B15" s="128" t="str">
        <f>IFERROR(VLOOKUP(D15,DB!A:K,11,0),"")</f>
        <v/>
      </c>
      <c r="C15" s="128"/>
      <c r="D15" s="56"/>
      <c r="E15" s="127"/>
      <c r="F15" s="126"/>
      <c r="G15" s="125">
        <f ca="1">IFERROR(NOW()-F15,"-")</f>
        <v>45992.406756481483</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45992.406756481483</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45992.406756481483</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45992.406756481483</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45992.406756481483</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45992.406756481483</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45992.406756481483</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45992.406756481483</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45992.406756481483</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45992.406756481483</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45992.406756481483</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45992.406756481483</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45992.406756481483</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45992.406756481483</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45992.406756481483</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45992.406756481483</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45992.406756481483</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45992.406756481483</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45992.406756481483</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45992.406756481483</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45992.406756481483</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45992.406756481483</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45992.406756481483</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45992.406756481483</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45992.406756481483</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45992.406756481483</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45992.406756481483</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45992.406756481483</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45992.406756481483</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45992.406756481483</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45992.406756481483</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45992.406756481483</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45992.406756481483</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45992.406756481483</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45992.406756481483</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45992.406756481483</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45992.406756481483</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45992.406756481483</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45992.406756481483</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45992.406756481483</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45992.406756481483</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45992.406756481483</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45992.406756481483</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45992.406756481483</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45992.406756481483</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45992.406756481483</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45992.406756481483</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45992.406756481483</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45992.406756481483</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45992.406756481483</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45992.406756481483</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45992.406756481483</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45992.406756481483</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45992.406756481483</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45992.406756481483</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45992.406756481483</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45992.406756481483</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45992.406756481483</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45992.406756481483</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45992.406756481483</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45992.406756481483</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45992.406756481483</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45992.406756481483</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45992.406756481483</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45992.406756481483</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45992.406756481483</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45992.406756481483</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45992.406756481483</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45992.406756481483</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45992.406756481483</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45992.406756481483</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45992.406756481483</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45992.406756481483</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45992.406756481483</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45992.406756481483</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45992.406756481483</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45992.406756481483</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45992.406756481483</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45992.406756481483</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45992.406756481483</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45992.406756481483</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45992.406756481483</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45992.406756481483</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45992.406756481483</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45992.406756481483</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45992.406756481483</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45992.406756481483</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45992.406756481483</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45992.406756481483</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45992.406756481483</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45992.406756481483</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45992.406756481483</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45992.406756481483</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45992.406756481483</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45992.406756481483</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45992.406756481483</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45992.406756481483</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45992.406756481483</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45992.406756481483</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45992.406756481483</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45992.406756481483</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45992.406756481483</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45992.406756481483</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45992.406756481483</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45992.406756481483</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45992.406756481483</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45992.406756481483</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45992.406756481483</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45992.406756481483</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45992.406756481483</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45992.406756481483</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45992.406756481483</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45992.406756481483</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45992.406756481483</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45992.406756481483</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45992.406756481483</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45992.406756481483</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45992.406756481483</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45992.406756481483</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45992.406756481483</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45992.406756481483</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45992.406756481483</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45992.406756481483</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45992.406756481483</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45992.406756481483</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45992.406756481483</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45992.406756481483</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45992.406756481483</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45992.406756481483</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45992.406756481483</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45992.406756481483</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45992.406756481483</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45992.406756481483</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45992.406756481483</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45992.406756481483</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45992.406756481483</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45992.406756481483</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45992.406756481483</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45992.406756481483</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45992.406756481483</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45992.406756481483</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45992.406756481483</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45992.406756481483</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45992.406756481483</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45992.406756481483</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45992.406756481483</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45992.406756481483</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45992.406756481483</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45992.406756481483</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45992.406756481483</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45992.406756481483</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45992.406756481483</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45992.406756481483</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45992.406756481483</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45992.406756481483</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45992.406756481483</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45992.406756481483</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45992.406756481483</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45992.406756481483</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45992.406756481483</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45992.406756481483</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45992.406756481483</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45992.406756481483</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45992.406756481483</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45992.406756481483</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45992.406756481483</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45992.406756481483</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45992.406756481483</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45992.406756481483</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45992.406756481483</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45992.406756481483</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45992.406756481483</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45992.406756481483</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45992.406756481483</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45992.406756481483</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45992.406756481483</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45992.406756481483</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45992.406756481483</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45992.406756481483</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45992.406756481483</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45992.406756481483</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45992.406756481483</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45992.406756481483</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45992.406756481483</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45992.406756481483</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45992.406756481483</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45992.406756481483</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45992.406756481483</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45992.406756481483</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45992.406756481483</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45992.406756481483</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45992.406756481483</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45992.406756481483</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45992.406756481483</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45992.406756481483</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45992.406756481483</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45992.406756481483</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45992.406756481483</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45992.406756481483</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45992.406756481483</v>
      </c>
      <c r="H214" s="126"/>
      <c r="I214" s="128" t="str">
        <f>IFERROR(VLOOKUP(D214,DB!A:F,6,0),"")</f>
        <v/>
      </c>
      <c r="J214" s="128" t="str">
        <f>IFERROR(VLOOKUP(D214,DB!A:G,7,0),"")</f>
        <v/>
      </c>
      <c r="K214" s="124"/>
      <c r="L214" s="123" t="str">
        <f>IFERROR(VLOOKUP(D214,DB!A:I,9,0),"")</f>
        <v/>
      </c>
    </row>
    <row r="215" spans="1:12" ht="15" customHeight="1">
      <c r="A215" s="129"/>
      <c r="B215" s="128" t="str">
        <f>IFERROR(VLOOKUP(D215,DB!A:K,11,0),"")</f>
        <v/>
      </c>
      <c r="C215" s="128"/>
      <c r="D215" s="56"/>
      <c r="E215" s="127"/>
      <c r="F215" s="126"/>
      <c r="G215" s="125">
        <f ca="1">IFERROR(NOW()-F215,"-")</f>
        <v>45992.406756481483</v>
      </c>
      <c r="H215" s="126"/>
      <c r="I215" s="128" t="str">
        <f>IFERROR(VLOOKUP(D215,DB!A:F,6,0),"")</f>
        <v/>
      </c>
      <c r="J215" s="128" t="str">
        <f>IFERROR(VLOOKUP(D215,DB!A:G,7,0),"")</f>
        <v/>
      </c>
      <c r="K215" s="124"/>
      <c r="L215" s="123" t="str">
        <f>IFERROR(VLOOKUP(D215,DB!A:I,9,0),"")</f>
        <v/>
      </c>
    </row>
    <row r="216" spans="1:12" ht="15" customHeight="1">
      <c r="A216" s="129"/>
      <c r="B216" s="128" t="str">
        <f>IFERROR(VLOOKUP(D216,DB!A:K,11,0),"")</f>
        <v/>
      </c>
      <c r="C216" s="128"/>
      <c r="D216" s="56"/>
      <c r="E216" s="127"/>
      <c r="F216" s="126"/>
      <c r="G216" s="125">
        <f ca="1">IFERROR(NOW()-F216,"-")</f>
        <v>45992.406756481483</v>
      </c>
      <c r="H216" s="126"/>
      <c r="I216" s="128" t="str">
        <f>IFERROR(VLOOKUP(D216,DB!A:F,6,0),"")</f>
        <v/>
      </c>
      <c r="J216" s="128" t="str">
        <f>IFERROR(VLOOKUP(D216,DB!A:G,7,0),"")</f>
        <v/>
      </c>
      <c r="K216" s="124"/>
      <c r="L216" s="123" t="str">
        <f>IFERROR(VLOOKUP(D216,DB!A:I,9,0),"")</f>
        <v/>
      </c>
    </row>
    <row r="217" spans="1:12" ht="15" customHeight="1">
      <c r="A217" s="129"/>
      <c r="B217" s="128" t="str">
        <f>IFERROR(VLOOKUP(D217,DB!A:K,11,0),"")</f>
        <v/>
      </c>
      <c r="C217" s="128"/>
      <c r="D217" s="56"/>
      <c r="E217" s="127"/>
      <c r="F217" s="126"/>
      <c r="G217" s="125">
        <f ca="1">IFERROR(NOW()-F217,"-")</f>
        <v>45992.406756481483</v>
      </c>
      <c r="H217" s="126"/>
      <c r="I217" s="128" t="str">
        <f>IFERROR(VLOOKUP(D217,DB!A:F,6,0),"")</f>
        <v/>
      </c>
      <c r="J217" s="128" t="str">
        <f>IFERROR(VLOOKUP(D217,DB!A:G,7,0),"")</f>
        <v/>
      </c>
      <c r="K217" s="124"/>
      <c r="L217" s="123" t="str">
        <f>IFERROR(VLOOKUP(D217,DB!A:I,9,0),"")</f>
        <v/>
      </c>
    </row>
    <row r="218" spans="1:12" ht="15" customHeight="1">
      <c r="A218" s="129"/>
      <c r="B218" s="128" t="str">
        <f>IFERROR(VLOOKUP(D218,DB!A:K,11,0),"")</f>
        <v/>
      </c>
      <c r="C218" s="128"/>
      <c r="D218" s="56"/>
      <c r="E218" s="127"/>
      <c r="F218" s="126"/>
      <c r="G218" s="125">
        <f ca="1">IFERROR(NOW()-F218,"-")</f>
        <v>45992.406756481483</v>
      </c>
      <c r="H218" s="126"/>
      <c r="I218" s="128" t="str">
        <f>IFERROR(VLOOKUP(D218,DB!A:F,6,0),"")</f>
        <v/>
      </c>
      <c r="J218" s="128" t="str">
        <f>IFERROR(VLOOKUP(D218,DB!A:G,7,0),"")</f>
        <v/>
      </c>
      <c r="K218" s="124"/>
      <c r="L218" s="123" t="str">
        <f>IFERROR(VLOOKUP(D218,DB!A:I,9,0),"")</f>
        <v/>
      </c>
    </row>
  </sheetData>
  <customSheetViews>
    <customSheetView guid="{F6042A99-DD27-4453-835D-0834D95730CC}" filter="1" showAutoFilter="1">
      <pageMargins left="0" right="0" top="0" bottom="0" header="0" footer="0"/>
      <autoFilter ref="B1:M1" xr:uid="{8ED533AC-1687-4BB6-AEBF-21F78FA112CA}"/>
    </customSheetView>
  </customSheetViews>
  <dataValidations count="2">
    <dataValidation allowBlank="1" showInputMessage="1" showErrorMessage="1" sqref="E1" xr:uid="{5DBA255D-CDD9-49FB-AD3C-AF70AB4EE696}"/>
    <dataValidation type="list" allowBlank="1" showInputMessage="1" showErrorMessage="1" sqref="E2:E2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3"/>
  <sheetViews>
    <sheetView workbookViewId="0">
      <pane ySplit="1" topLeftCell="A2" activePane="bottomLeft" state="frozen"/>
      <selection pane="bottomLeft" activeCell="K5" sqref="K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167.40691851852171</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8.0193375000017113</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2</v>
      </c>
      <c r="D5" s="18" t="s">
        <v>24778</v>
      </c>
      <c r="E5" s="81" t="s">
        <v>39106</v>
      </c>
      <c r="F5" s="100">
        <v>45992.272141203706</v>
      </c>
      <c r="G5" s="101">
        <f ca="1">IFERROR(NOW()-F5,"-")</f>
        <v>0.13461527777690208</v>
      </c>
      <c r="H5" s="100">
        <v>45992.2658912037</v>
      </c>
      <c r="I5" s="18" t="str">
        <f>IFERROR(VLOOKUP(D5,DB!A:F,6,0),"")</f>
        <v>SCECO</v>
      </c>
      <c r="J5" s="18" t="str">
        <f>IFERROR(VLOOKUP(D5,DB!A:G,7,0),"")</f>
        <v>Vandalized</v>
      </c>
      <c r="K5" s="58"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1</v>
      </c>
      <c r="D6" s="18" t="s">
        <v>24204</v>
      </c>
      <c r="E6" s="81" t="s">
        <v>39106</v>
      </c>
      <c r="F6" s="100">
        <v>45992.3358912037</v>
      </c>
      <c r="G6" s="101">
        <f ca="1">IFERROR(NOW()-F6,"-")</f>
        <v>7.086527778301388E-2</v>
      </c>
      <c r="H6" s="100">
        <v>45992.326863425929</v>
      </c>
      <c r="I6" s="18" t="str">
        <f>IFERROR(VLOOKUP(D6,DB!A:F,6,0),"")</f>
        <v>SCECO</v>
      </c>
      <c r="J6" s="18" t="str">
        <f>IFERROR(VLOOKUP(D6,DB!A:G,7,0),"")</f>
        <v>Dead</v>
      </c>
      <c r="K6" s="58"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45992.406756481483</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45992.406756481483</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45992.406756481483</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45992.406756481483</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45992.406756481483</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45992.406756481483</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45992.406756481483</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45992.406756481483</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45992.406756481483</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45992.406756481483</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45992.406756481483</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45992.406756481483</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45992.406756481483</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45992.406756481483</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45992.406756481483</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45992.406756481483</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45992.406756481483</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45992.406756481483</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45992.406756481483</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45992.406756481483</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45992.406756481483</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45992.406756481483</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45992.406756481483</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45992.406756481483</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45992.406756481483</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45992.406756481483</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45992.406756481483</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45992.406756481483</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45992.406756481483</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45992.406756481483</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45992.406756481483</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45992.406756481483</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45992.406756481483</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45992.406756481483</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45992.406756481483</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45992.406756481483</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45992.406756481483</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45992.406756481483</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45992.406756481483</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45992.406756481483</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45992.406756481483</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45992.406756481483</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45992.406756481483</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45992.406756481483</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45992.406756481483</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45992.406756481483</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45992.406756481483</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45992.406756481483</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45992.406756481483</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45992.406756481483</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45992.406756481483</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45992.406756481483</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45992.406756481483</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45992.406756481483</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row r="61" spans="1:88" ht="31.5" customHeight="1">
      <c r="A61" s="98"/>
      <c r="B61" s="18" t="str">
        <f>IFERROR(VLOOKUP(D61,DB!A:K,11,0),"")</f>
        <v/>
      </c>
      <c r="C61" s="18"/>
      <c r="D61" s="18"/>
      <c r="E61" s="99"/>
      <c r="F61" s="100"/>
      <c r="G61" s="101">
        <f ca="1">IFERROR(NOW()-F61,"-")</f>
        <v>45992.406756481483</v>
      </c>
      <c r="H61" s="100"/>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6"/>
    </row>
    <row r="62" spans="1:88" ht="31.5" customHeight="1">
      <c r="A62" s="98"/>
      <c r="B62" s="18" t="str">
        <f>IFERROR(VLOOKUP(D62,DB!A:K,11,0),"")</f>
        <v/>
      </c>
      <c r="C62" s="18"/>
      <c r="D62" s="18"/>
      <c r="E62" s="99"/>
      <c r="F62" s="100"/>
      <c r="G62" s="101">
        <f ca="1">IFERROR(NOW()-F62,"-")</f>
        <v>45992.406756481483</v>
      </c>
      <c r="H62" s="100"/>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6"/>
    </row>
    <row r="63" spans="1:88" ht="31.5" customHeight="1">
      <c r="A63" s="98"/>
      <c r="B63" s="18" t="str">
        <f>IFERROR(VLOOKUP(D63,DB!A:K,11,0),"")</f>
        <v/>
      </c>
      <c r="C63" s="18"/>
      <c r="D63" s="18"/>
      <c r="E63" s="99"/>
      <c r="F63" s="100"/>
      <c r="G63" s="101">
        <f ca="1">IFERROR(NOW()-F63,"-")</f>
        <v>45992.406756481483</v>
      </c>
      <c r="H63" s="100"/>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6"/>
    </row>
  </sheetData>
  <dataValidations count="2">
    <dataValidation allowBlank="1" showInputMessage="1" showErrorMessage="1" sqref="E1" xr:uid="{4D935161-CDD3-4592-B877-3FB59C99E142}"/>
    <dataValidation type="list" allowBlank="1" showInputMessage="1" showErrorMessage="1" sqref="E3:E6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45992.406756481483</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45992.406756481483</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45992.406756481483</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45992.406756481483</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45992.406756481483</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45992.406756481483</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45992.406756481483</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45992.406756481483</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45992.406756481483</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45992.406756481483</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45992.406756481483</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45992.406756481483</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45992.406756481483</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45992.406756481483</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45992.406756481483</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45992.406756481483</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45992.406756481483</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45992.406756481483</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45992.406756481483</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45992.406756481483</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45992.406756481483</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45992.406756481483</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45992.406756481483</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45992.406756481483</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45992.406756481483</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45992.406756481483</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45992.406756481483</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45992.406756481483</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45992.406756481483</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45992.406756481483</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45992.406756481483</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45992.406756481483</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45992.406756481483</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45992.406756481483</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45992.406756481483</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45992.406756481483</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45992.406756481483</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45992.406756481483</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45992.406756481483</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45992.406756481483</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45992.406756481483</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45992.406756481483</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45992.406756481483</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45992.406756481483</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45992.406756481483</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45992.406756481483</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45992.406756481483</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45992.406756481483</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45992.406756481483</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45992.406756481483</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45992.406756481483</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45992.406756481483</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45992.406756481483</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45992.406756481483</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45992.406756481483</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45992.406756481483</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45992.406756481483</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45992.406756481483</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45992.406756481483</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45992.406756481483</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45992.406756481483</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45992.406756481483</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45992.406756481483</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45992.406756481483</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45992.406756481483</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45992.406756481483</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45992.406756481483</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45992.406756481483</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45992.406756481483</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45992.406756481483</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45992.406756481483</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45992.406756481483</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45992.406756481483</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45992.406756481483</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45992.406756481483</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45992.406756481483</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45992.406756481483</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45992.406756481483</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45992.406756481483</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45992.406756481483</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45992.406756481483</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45992.406756481483</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45992.406756481483</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45992.406756481483</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45992.406756481483</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45992.406756481483</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45992.406756481483</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45992.406756481483</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45992.406756481483</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45992.406756481483</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45992.406756481483</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45992.406756481483</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45992.406756481483</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45992.406756481483</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45992.406756481483</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45992.406756481483</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45992.406756481483</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45992.406756481483</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45992.406756481483</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45992.406756481483</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45992.406756481483</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45992.406756481483</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45992.406756481483</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45992.406756481483</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45992.406756481483</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45992.406756481483</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45992.406756481483</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45992.406756481483</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45992.406756481483</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45992.406756481483</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45992.406756481483</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45992.406756481483</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45992.406756481483</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45992.406756481483</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45992.406756481483</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45992.406756481483</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45992.406756481483</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45992.406756481483</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45992.406756481483</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45992.406756481483</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45992.406756481483</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45992.406756481483</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45992.406756481483</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45992.406756481483</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45992.406756481483</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45992.406756481483</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45992.406756481483</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45992.406756481483</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45992.406756481483</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45992.406756481483</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45992.406756481483</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45992.406756481483</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45992.406756481483</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45992.406756481483</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45992.406756481483</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45992.406756481483</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45992.406756481483</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45992.406756481483</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45992.406756481483</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45992.406756481483</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45992.406756481483</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45992.406756481483</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45992.406756481483</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45992.406756481483</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45992.406756481483</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45992.406756481483</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45992.406756481483</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45992.406756481483</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45992.406756481483</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45992.406756481483</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45992.406756481483</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45992.406756481483</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45992.406756481483</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45992.406756481483</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45992.406756481483</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45992.406756481483</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45992.406756481483</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45992.406756481483</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45992.406756481483</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45992.406756481483</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45992.406756481483</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45992.406756481483</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45992.406756481483</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45992.406756481483</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45992.406756481483</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45992.406756481483</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45992.406756481483</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45992.406756481483</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45992.406756481483</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45992.406756481483</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45992.406756481483</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45992.406756481483</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45992.406756481483</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45992.406756481483</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45992.406756481483</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45992.406756481483</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45992.406756481483</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45992.406756481483</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45992.406756481483</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45992.406756481483</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45992.406756481483</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45992.406756481483</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45992.406756481483</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45992.406756481483</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45992.406756481483</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45992.406756481483</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45992.406756481483</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45992.406756481483</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45992.406756481483</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45992.406756481483</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45992.406756481483</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45992.406756481483</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45992.406756481483</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45992.406756481483</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45992.406756481483</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45992.406756481483</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45992.406756481483</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45992.406756481483</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45992.406756481483</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45992.406756481483</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45992.406756481483</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45992.406756481483</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45992.406756481483</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45992.406756481483</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45992.406756481483</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45992.406756481483</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45992.406756481483</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45992.406756481483</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45992.406756481483</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45992.406756481483</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45992.406756481483</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45992.406756481483</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45992.406756481483</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45992.406756481483</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45992.406756481483</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45992.406756481483</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45992.406756481483</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45992.406756481483</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45992.406756481483</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45992.406756481483</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45992.406756481483</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45992.406756481483</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45992.406756481483</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45992.406756481483</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45992.406756481483</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45992.406756481483</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45992.406756481483</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45992.406756481483</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45992.406756481483</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45992.406756481483</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45992.406756481483</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45992.406756481483</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45992.406756481483</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45992.406756481483</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45992.406756481483</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45992.406756481483</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45992.406756481483</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45992.406756481483</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45992.406756481483</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45992.406756481483</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45992.406756481483</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45992.406756481483</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45992.406756481483</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45992.406756481483</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45992.406756481483</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45992.406756481483</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45992.406756481483</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45992.406756481483</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45992.406756481483</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45992.406756481483</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45992.406756481483</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45992.406756481483</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45992.406756481483</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45992.406756481483</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45992.406756481483</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45992.406756481483</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45992.406756481483</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45992.406756481483</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45992.406756481483</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45992.406756481483</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45992.406756481483</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45992.406756481483</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45992.406756481483</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45992.406756481483</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45992.406756481483</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45992.406756481483</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45992.406756481483</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45992.406756481483</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45992.406756481483</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45992.406756481483</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45992.406756481483</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45992.406756481483</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45992.406756481483</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45992.406756481483</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45992.406756481483</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45992.406756481483</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45992.406756481483</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45992.406756481483</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45992.406756481483</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45992.406756481483</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45992.406756481483</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45992.406756481483</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45992.406756481483</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45992.406756481483</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45992.406756481483</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45992.406756481483</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45992.406756481483</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45992.406756481483</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45992.406756481483</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45992.406756481483</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45992.406756481483</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45992.406756481483</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45992.406756481483</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45992.406756481483</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45992.406756481483</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45992.406756481483</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45992.406756481483</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45992.406756481483</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45992.406756481483</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45992.406756481483</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45992.406756481483</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45992.406756481483</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45992.406756481483</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45992.406756481483</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45992.406756481483</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45992.406756481483</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45992.406756481483</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45992.406756481483</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45992.406756481483</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45992.406756481483</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45992.406756481483</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45992.406756481483</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45992.406756481483</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45992.406756481483</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45992.406756481483</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45992.406756481483</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45992.406756481483</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45992.406756481483</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45992.406756481483</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45992.406756481483</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45992.406756481483</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45992.406756481483</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45992.406756481483</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45992.406756481483</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45992.406756481483</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45992.406756481483</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45992.406756481483</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45992.406756481483</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45992.406756481483</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45992.406756481483</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45992.406756481483</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45992.406756481483</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45992.406756481483</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45992.406756481483</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45992.406756481483</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45992.406756481483</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45992.406756481483</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45992.406756481483</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45992.406756481483</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45992.406756481483</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45992.406756481483</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45992.406756481483</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45992.406756481483</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45992.406756481483</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45992.406756481483</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45992.406756481483</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45992.406756481483</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45992.406756481483</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45992.406756481483</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45992.406756481483</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45992.406756481483</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45992.406756481483</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45992.406756481483</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45992.406756481483</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45992.406756481483</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45992.406756481483</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45992.406756481483</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45992.406756481483</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45992.406756481483</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45992.406756481483</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45992.406756481483</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45992.406756481483</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45992.406756481483</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45992.406756481483</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45992.406756481483</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45992.406756481483</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45992.406756481483</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45992.406756481483</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45992.406756481483</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45992.406756481483</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45992.406756481483</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45992.406756481483</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45992.406756481483</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45992.406756481483</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45992.406756481483</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45992.406756481483</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45992.406756481483</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45992.406756481483</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45992.406756481483</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45992.406756481483</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45992.406756481483</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45992.406756481483</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45992.406756481483</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45992.406756481483</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45992.406756481483</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45992.406756481483</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45992.406756481483</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45992.406756481483</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45992.406756481483</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45992.406756481483</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45992.406756481483</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45992.406756481483</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45992.406756481483</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45992.406756481483</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45992.406756481483</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45992.406756481483</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45992.406756481483</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45992.406756481483</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45992.406756481483</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45992.406756481483</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45992.406756481483</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45992.406756481483</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45992.406756481483</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45992.406756481483</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45992.406756481483</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45992.406756481483</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45992.406756481483</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45992.406756481483</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45992.406756481483</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45992.406756481483</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45992.406756481483</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45992.406756481483</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45992.406756481483</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45992.406756481483</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45992.406756481483</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45992.406756481483</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45992.406756481483</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45992.406756481483</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45992.406756481483</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45992.406756481483</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45992.406756481483</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45992.406756481483</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45992.406756481483</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45992.406756481483</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45992.406756481483</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45992.406756481483</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45992.406756481483</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45992.406756481483</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45992.406756481483</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45992.406756481483</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45992.406756481483</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45992.406756481483</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45992.406756481483</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45992.406756481483</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45992.406756481483</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45992.406756481483</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45992.406756481483</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45992.406756481483</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45992.406756481483</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45992.406756481483</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45992.406756481483</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45992.406756481483</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45992.406756481483</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45992.406756481483</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45992.406756481483</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45992.406756481483</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45992.406756481483</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45992.406756481483</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45992.406756481483</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45992.406756481483</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45992.406756481483</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45992.406756481483</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45992.406756481483</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45992.406756481483</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45992.406756481483</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45992.406756481483</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45992.406756481483</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45992.406756481483</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45992.406756481483</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45992.406756481483</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45992.406756481483</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45992.406756481483</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45992.406756481483</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45992.406756481483</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45992.406756481483</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45992.406756481483</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45992.406756481483</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45992.406756481483</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45992.406756481483</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45992.406756481483</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45992.406756481483</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45992.406756481483</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45992.406756481483</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45992.406756481483</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45992.406756481483</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45992.406756481483</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45992.406756481483</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45992.406756481483</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45992.406756481483</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45992.406756481483</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45992.406756481483</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45992.406756481483</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45992.406756481483</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45992.406756481483</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45992.406756481483</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45992.406756481483</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45992.406756481483</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45992.406756481483</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45992.406756481483</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45992.406756481483</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45992.406756481483</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45992.406756481483</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45992.406756481483</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45992.406756481483</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45992.406756481483</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45992.406756481483</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45992.406756481483</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45992.406756481483</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45992.406756481483</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45992.406756481483</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45992.406756481483</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45992.406756481483</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45992.406756481483</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45992.406756481483</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45992.406756481483</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45992.406756481483</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45992.406756481483</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45992.406756481483</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45992.406756481483</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45992.406756481483</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45992.406756481483</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45992.406756481483</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45992.406756481483</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45992.406756481483</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45992.406756481483</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45992.406756481483</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45992.406756481483</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45992.406756481483</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45992.406756481483</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45992.406756481483</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45992.406756481483</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45992.406756481483</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45992.406756481483</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45992.406756481483</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45992.406756481483</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45992.406756481483</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45992.406756481483</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45992.406756481483</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45992.406756481483</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45992.406756481483</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45992.406756481483</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45992.406756481483</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45992.406756481483</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45992.406756481483</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45992.406756481483</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45992.406756481483</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45992.406756481483</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45992.406756481483</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45992.406756481483</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45992.406756481483</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45992.406756481483</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45992.406756481483</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45992.406756481483</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45992.406756481483</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45992.406756481483</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45992.406756481483</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45992.406756481483</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45992.406756481483</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45992.406756481483</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45992.406756481483</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45992.406756481483</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45992.406756481483</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45992.406756481483</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45992.406756481483</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45992.406756481483</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45992.406756481483</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45992.406756481483</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45992.406756481483</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45992.406756481483</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45992.406756481483</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45992.406756481483</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45992.406756481483</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45992.406756481483</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45992.406756481483</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45992.406756481483</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45992.406756481483</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45992.406756481483</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45992.406756481483</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45992.406756481483</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45992.406756481483</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45992.406756481483</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45992.406756481483</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45992.406756481483</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45992.406756481483</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45992.406756481483</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45992.406756481483</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45992.406756481483</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45992.406756481483</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45992.406756481483</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45992.406756481483</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45992.406756481483</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45992.406756481483</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45992.406756481483</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45992.406756481483</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45992.406756481483</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45992.406756481483</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45992.406756481483</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45992.406756481483</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45992.406756481483</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45992.406756481483</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45992.406756481483</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45992.406756481483</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45992.406756481483</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45992.406756481483</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45992.406756481483</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45992.406756481483</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45992.406756481483</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45992.406756481483</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45992.406756481483</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45992.406756481483</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45992.406756481483</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45992.406756481483</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45992.406756481483</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45992.406756481483</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45992.406756481483</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45992.406756481483</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45992.406756481483</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45992.406756481483</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45992.406756481483</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45992.406756481483</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45992.406756481483</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45992.406756481483</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45992.406756481483</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45992.406756481483</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45992.406756481483</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45992.406756481483</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45992.406756481483</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45992.406756481483</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45992.406756481483</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45992.406756481483</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45992.406756481483</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45992.406756481483</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45992.406756481483</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45992.406756481483</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45992.406756481483</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45992.406756481483</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45992.406756481483</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45992.406756481483</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45992.406756481483</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45992.406756481483</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45992.406756481483</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45992.406756481483</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45992.406756481483</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45992.406756481483</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45992.406756481483</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45992.406756481483</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45992.406756481483</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45992.406756481483</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45992.406756481483</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45992.406756481483</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45992.406756481483</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45992.406756481483</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45992.406756481483</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45992.406756481483</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45992.406756481483</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45992.406756481483</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45992.406756481483</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45992.406756481483</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45992.406756481483</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45992.406756481483</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45992.406756481483</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45992.406756481483</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45992.406756481483</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45992.406756481483</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45992.406756481483</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45992.406756481483</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45992.406756481483</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45992.406756481483</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45992.406756481483</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45992.406756481483</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45992.406756481483</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45992.406756481483</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45992.406756481483</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45992.406756481483</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45992.406756481483</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45992.406756481483</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45992.406756481483</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45992.406756481483</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45992.406756481483</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45992.406756481483</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45992.406756481483</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45992.406756481483</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45992.406756481483</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45992.406756481483</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45992.406756481483</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45992.406756481483</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45992.406756481483</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45992.406756481483</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45992.406756481483</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45992.406756481483</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45992.406756481483</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45992.406756481483</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45992.406756481483</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45992.406756481483</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45992.406756481483</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45992.406756481483</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45992.406756481483</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45992.406756481483</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45992.406756481483</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45992.406756481483</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45992.406756481483</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45992.406756481483</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45992.406756481483</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45992.406756481483</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45992.406756481483</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45992.406756481483</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45992.406756481483</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45992.406756481483</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45992.406756481483</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45992.406756481483</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45992.406756481483</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45992.406756481483</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45992.406756481483</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45992.406756481483</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45992.406756481483</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45992.406756481483</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45992.406756481483</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45992.406756481483</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45992.406756481483</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45992.406756481483</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45992.406756481483</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45992.406756481483</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45992.406756481483</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45992.406756481483</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45992.406756481483</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45992.406756481483</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45992.406756481483</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45992.406756481483</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45992.406756481483</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45992.406756481483</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45992.406756481483</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45992.406756481483</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45992.406756481483</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45992.406756481483</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45992.406756481483</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45992.406756481483</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45992.406756481483</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45992.406756481483</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45992.406756481483</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45992.406756481483</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45992.406756481483</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45992.406756481483</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45992.406756481483</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45992.406756481483</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45992.406756481483</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45992.406756481483</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45992.406756481483</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45992.406756481483</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45992.406756481483</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45992.406756481483</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45992.406756481483</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45992.406756481483</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45992.406756481483</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45992.406756481483</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45992.406756481483</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45992.406756481483</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45992.406756481483</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45992.406756481483</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45992.406756481483</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45992.406756481483</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45992.406756481483</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45992.406756481483</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45992.406756481483</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45992.406756481483</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45992.406756481483</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45992.406756481483</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45992.406756481483</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45992.406756481483</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45992.406756481483</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45992.406756481483</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45992.406756481483</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45992.406756481483</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45992.406756481483</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45992.406756481483</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45992.406756481483</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45992.406756481483</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45992.406756481483</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45992.406756481483</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45992.406756481483</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45992.406756481483</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45992.406756481483</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45992.406756481483</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45992.406756481483</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45992.406756481483</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45992.406756481483</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45992.406756481483</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45992.406756481483</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45992.406756481483</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45992.406756481483</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45992.406756481483</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45992.406756481483</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45992.406756481483</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45992.406756481483</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45992.406756481483</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45992.406756481483</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45992.406756481483</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45992.406756481483</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45992.406756481483</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45992.406756481483</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45992.406756481483</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45992.406756481483</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45992.406756481483</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45992.406756481483</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45992.406756481483</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45992.406756481483</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45992.406756481483</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45992.406756481483</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45992.406756481483</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45992.406756481483</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45992.406756481483</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45992.406756481483</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45992.406756481483</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45992.406756481483</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45992.406756481483</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45992.406756481483</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45992.406756481483</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45992.406756481483</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45992.406756481483</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45992.406756481483</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45992.406756481483</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45992.406756481483</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45992.406756481483</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45992.406756481483</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45992.406756481483</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45992.406756481483</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45992.406756481483</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45992.406756481483</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45992.406756481483</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45992.406756481483</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45992.406756481483</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45992.406756481483</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45992.406756481483</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45992.406756481483</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45992.406756481483</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45992.406756481483</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45992.406756481483</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45992.406756481483</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45992.406756481483</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45992.406756481483</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45992.406756481483</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45992.406756481483</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45992.406756481483</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45992.406756481483</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45992.406756481483</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45992.406756481483</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45992.406756481483</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45992.406756481483</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45992.406756481483</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45992.406756481483</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45992.406756481483</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45992.406756481483</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45992.406756481483</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45992.406756481483</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45992.406756481483</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45992.406756481483</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45992.406756481483</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45992.406756481483</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45992.406756481483</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45992.406756481483</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45992.406756481483</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45992.406756481483</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45992.406756481483</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45992.406756481483</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45992.406756481483</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45992.406756481483</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45992.406756481483</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45992.406756481483</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45992.406756481483</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45992.406756481483</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45992.406756481483</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45992.406756481483</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45992.406756481483</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45992.406756481483</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45992.406756481483</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45992.406756481483</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45992.406756481483</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45992.406756481483</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45992.406756481483</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45992.406756481483</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45992.406756481483</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45992.406756481483</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45992.406756481483</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45992.406756481483</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45992.406756481483</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45992.406756481483</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45992.406756481483</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45992.406756481483</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45992.406756481483</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45992.406756481483</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45992.406756481483</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45992.406756481483</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45992.406756481483</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45992.406756481483</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45992.406756481483</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45992.406756481483</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45992.406756481483</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45992.406756481483</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45992.406756481483</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45992.406756481483</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45992.406756481483</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45992.406756481483</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45992.406756481483</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45992.406756481483</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45992.406756481483</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45992.406756481483</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45992.406756481483</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45992.406756481483</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45992.406756481483</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45992.406756481483</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45992.406756481483</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45992.406756481483</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45992.406756481483</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45992.406756481483</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45992.406756481483</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45992.406756481483</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45992.406756481483</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45992.406756481483</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45992.406756481483</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45992.406756481483</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45992.406756481483</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45992.406756481483</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45992.406756481483</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45992.406756481483</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45992.406756481483</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45992.406756481483</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45992.406756481483</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45992.406756481483</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45992.406756481483</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45992.406756481483</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45992.406756481483</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45992.406756481483</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45992.406756481483</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45992.406756481483</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45992.406756481483</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45992.406756481483</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45992.406756481483</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45992.406756481483</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45992.406756481483</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45992.406756481483</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45992.406756481483</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45992.406756481483</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45992.406756481483</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45992.406756481483</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45992.406756481483</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45992.406756481483</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45992.406756481483</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45992.406756481483</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45992.406756481483</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6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39197</v>
      </c>
      <c r="B2" s="88" t="str">
        <f>IFERROR(VLOOKUP(D2,DB!A:K,11,0),"")</f>
        <v>R4</v>
      </c>
      <c r="C2" s="90">
        <v>1</v>
      </c>
      <c r="D2" s="88" t="s">
        <v>35166</v>
      </c>
      <c r="E2" s="91" t="s">
        <v>39106</v>
      </c>
      <c r="F2" s="92">
        <v>45703.480717592596</v>
      </c>
      <c r="G2" s="93">
        <f ca="1">IFERROR(NOW()-F2,"")</f>
        <v>288.92603888888698</v>
      </c>
      <c r="H2" s="92">
        <v>45703.474768518521</v>
      </c>
      <c r="I2" s="92" t="str">
        <f>IFERROR(VLOOKUP(D2,DB!A:F,6,0),"")</f>
        <v>SCECO</v>
      </c>
      <c r="J2" s="92" t="str">
        <f>IFERROR(VLOOKUP(D2,DB!A:G,7,0),"")</f>
        <v>Dead</v>
      </c>
      <c r="K2" s="94" t="s">
        <v>39198</v>
      </c>
      <c r="L2" s="88" t="str">
        <f>IFERROR(VLOOKUP(D2,DB!A:I,9,0),"")</f>
        <v>Latis</v>
      </c>
    </row>
    <row r="3" spans="1:16" ht="15" customHeight="1">
      <c r="A3" s="110" t="s">
        <v>39199</v>
      </c>
      <c r="B3" s="110" t="str">
        <f>IFERROR(VLOOKUP(D3,DB!A:K,11,0),"")</f>
        <v>R4</v>
      </c>
      <c r="C3" s="90">
        <v>1</v>
      </c>
      <c r="D3" s="88" t="s">
        <v>39200</v>
      </c>
      <c r="E3" s="91" t="s">
        <v>39106</v>
      </c>
      <c r="F3" s="92"/>
      <c r="G3" s="93">
        <f t="shared" ref="G3:G25" ca="1" si="0">IFERROR(NOW()-F3,"")</f>
        <v>45992.406756481483</v>
      </c>
      <c r="H3" s="92">
        <v>45992.318518518521</v>
      </c>
      <c r="I3" s="110" t="str">
        <f>IFERROR(VLOOKUP(D3,DB!A:F,6,0),"")</f>
        <v>SCECO</v>
      </c>
      <c r="J3" s="110" t="str">
        <f>IFERROR(VLOOKUP(D3,DB!A:G,7,0),"")</f>
        <v>Dead</v>
      </c>
      <c r="K3" s="94" t="s">
        <v>39201</v>
      </c>
      <c r="L3" s="88" t="str">
        <f>IFERROR(VLOOKUP(D3,DB!A:I,9,0),"")</f>
        <v>Latis</v>
      </c>
    </row>
    <row r="4" spans="1:16" ht="15" customHeight="1">
      <c r="A4" s="110" t="s">
        <v>39199</v>
      </c>
      <c r="B4" s="110" t="str">
        <f>IFERROR(VLOOKUP(D4,DB!A:K,11,0),"")</f>
        <v>R4</v>
      </c>
      <c r="C4" s="90">
        <v>3</v>
      </c>
      <c r="D4" s="88" t="s">
        <v>39202</v>
      </c>
      <c r="E4" s="91" t="s">
        <v>39106</v>
      </c>
      <c r="F4" s="92"/>
      <c r="G4" s="93">
        <f t="shared" ca="1" si="0"/>
        <v>45992.406756481483</v>
      </c>
      <c r="H4" s="92">
        <v>45992.329687500001</v>
      </c>
      <c r="I4" s="110" t="str">
        <f>IFERROR(VLOOKUP(D4,DB!A:F,6,0),"")</f>
        <v>SCECO</v>
      </c>
      <c r="J4" s="110" t="str">
        <f>IFERROR(VLOOKUP(D4,DB!A:G,7,0),"")</f>
        <v>Dead</v>
      </c>
      <c r="K4" s="94" t="s">
        <v>39203</v>
      </c>
      <c r="L4" s="88" t="str">
        <f>IFERROR(VLOOKUP(D4,DB!A:I,9,0),"")</f>
        <v>Latis</v>
      </c>
    </row>
    <row r="5" spans="1:16" ht="15" customHeight="1">
      <c r="A5" s="110" t="s">
        <v>39204</v>
      </c>
      <c r="B5" s="110" t="str">
        <f>IFERROR(VLOOKUP(D5,DB!A:K,11,0),"")</f>
        <v>R4</v>
      </c>
      <c r="C5" s="90">
        <v>3</v>
      </c>
      <c r="D5" s="88" t="s">
        <v>39205</v>
      </c>
      <c r="E5" s="91" t="s">
        <v>39106</v>
      </c>
      <c r="F5" s="92">
        <v>45992.347222222219</v>
      </c>
      <c r="G5" s="93">
        <f t="shared" ca="1" si="0"/>
        <v>5.9534259264182765E-2</v>
      </c>
      <c r="H5" s="92">
        <v>45992.337719907409</v>
      </c>
      <c r="I5" s="110" t="str">
        <f>IFERROR(VLOOKUP(D5,DB!A:F,6,0),"")</f>
        <v>SCECO</v>
      </c>
      <c r="J5" s="110" t="str">
        <f>IFERROR(VLOOKUP(D5,DB!A:G,7,0),"")</f>
        <v>Dead</v>
      </c>
      <c r="K5" s="94" t="s">
        <v>39206</v>
      </c>
      <c r="L5" s="88" t="str">
        <f>IFERROR(VLOOKUP(D5,DB!A:I,9,0),"")</f>
        <v>Latis</v>
      </c>
    </row>
    <row r="6" spans="1:16" ht="15" customHeight="1">
      <c r="A6" s="110" t="s">
        <v>39207</v>
      </c>
      <c r="B6" s="110" t="str">
        <f>IFERROR(VLOOKUP(D6,DB!A:K,11,0),"")</f>
        <v>R4</v>
      </c>
      <c r="C6" s="90">
        <v>2</v>
      </c>
      <c r="D6" s="88" t="s">
        <v>34729</v>
      </c>
      <c r="E6" s="91" t="s">
        <v>39106</v>
      </c>
      <c r="F6" s="92">
        <v>45992.354861111111</v>
      </c>
      <c r="G6" s="93">
        <f t="shared" ca="1" si="0"/>
        <v>5.1895370372221805E-2</v>
      </c>
      <c r="H6" s="92">
        <v>45992.3440625</v>
      </c>
      <c r="I6" s="110" t="str">
        <f>IFERROR(VLOOKUP(D6,DB!A:F,6,0),"")</f>
        <v>SCECO</v>
      </c>
      <c r="J6" s="110" t="str">
        <f>IFERROR(VLOOKUP(D6,DB!A:G,7,0),"")</f>
        <v>Vandalized</v>
      </c>
      <c r="K6" s="94" t="s">
        <v>39206</v>
      </c>
      <c r="L6" s="88" t="str">
        <f>IFERROR(VLOOKUP(D6,DB!A:I,9,0),"")</f>
        <v>Latis</v>
      </c>
    </row>
    <row r="7" spans="1:16" ht="15" customHeight="1">
      <c r="A7" s="110"/>
      <c r="B7" s="110" t="str">
        <f>IFERROR(VLOOKUP(D7,DB!A:K,11,0),"")</f>
        <v/>
      </c>
      <c r="C7" s="90"/>
      <c r="D7" s="88"/>
      <c r="E7" s="91"/>
      <c r="F7" s="92"/>
      <c r="G7" s="93">
        <f t="shared" ca="1" si="0"/>
        <v>45992.406756481483</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45992.406756481483</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45992.406756481483</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45992.406756481483</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45992.406756481483</v>
      </c>
      <c r="H11" s="92"/>
      <c r="I11" s="110" t="str">
        <f>IFERROR(VLOOKUP(D11,DB!A:F,6,0),"")</f>
        <v/>
      </c>
      <c r="J11" s="110" t="str">
        <f>IFERROR(VLOOKUP(D11,DB!A:G,7,0),"")</f>
        <v/>
      </c>
      <c r="K11" s="94"/>
      <c r="L11" s="88" t="str">
        <f>IFERROR(VLOOKUP(D11,DB!A:I,9,0),"")</f>
        <v/>
      </c>
    </row>
    <row r="12" spans="1:16" ht="15" customHeight="1">
      <c r="A12" s="110"/>
      <c r="B12" s="110" t="str">
        <f>IFERROR(VLOOKUP(D13,DB!A:K,11,0),"")</f>
        <v/>
      </c>
      <c r="C12" s="90"/>
      <c r="D12" s="88"/>
      <c r="E12" s="91"/>
      <c r="F12" s="92"/>
      <c r="G12" s="93">
        <f t="shared" ca="1" si="0"/>
        <v>45992.406756481483</v>
      </c>
      <c r="H12" s="92"/>
      <c r="I12" s="110" t="str">
        <f>IFERROR(VLOOKUP(D13,DB!A:F,6,0),"")</f>
        <v/>
      </c>
      <c r="J12" s="110" t="str">
        <f>IFERROR(VLOOKUP(D13,DB!A:G,7,0),"")</f>
        <v/>
      </c>
      <c r="K12" s="94"/>
      <c r="L12" s="88" t="str">
        <f>IFERROR(VLOOKUP(D13,DB!A:I,9,0),"")</f>
        <v/>
      </c>
    </row>
    <row r="13" spans="1:16" ht="15" customHeight="1">
      <c r="A13" s="110"/>
      <c r="B13" s="110" t="str">
        <f>IFERROR(VLOOKUP(#REF!,DB!A:K,11,0),"")</f>
        <v/>
      </c>
      <c r="C13" s="90"/>
      <c r="D13" s="88"/>
      <c r="E13" s="91"/>
      <c r="F13" s="92"/>
      <c r="G13" s="93">
        <f t="shared" ca="1" si="0"/>
        <v>45992.406756481483</v>
      </c>
      <c r="H13" s="92"/>
      <c r="I13" s="110" t="str">
        <f>IFERROR(VLOOKUP(#REF!,DB!A:F,6,0),"")</f>
        <v/>
      </c>
      <c r="J13" s="110" t="str">
        <f>IFERROR(VLOOKUP(#REF!,DB!A:G,7,0),"")</f>
        <v/>
      </c>
      <c r="K13" s="94"/>
      <c r="L13" s="88" t="str">
        <f>IFERROR(VLOOKUP(#REF!,DB!A:I,9,0),"")</f>
        <v/>
      </c>
    </row>
    <row r="14" spans="1:16" ht="15" customHeight="1">
      <c r="A14" s="110"/>
      <c r="B14" s="110" t="str">
        <f>IFERROR(VLOOKUP(D14,DB!A:K,11,0),"")</f>
        <v/>
      </c>
      <c r="C14" s="90"/>
      <c r="D14" s="88"/>
      <c r="E14" s="91"/>
      <c r="F14" s="92"/>
      <c r="G14" s="93">
        <f t="shared" ca="1" si="0"/>
        <v>45992.406756481483</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45992.406756481483</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45992.406756481483</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45992.406756481483</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45992.406756481483</v>
      </c>
      <c r="H18" s="92"/>
      <c r="I18" s="110" t="str">
        <f>IFERROR(VLOOKUP(D18,DB!A:F,6,0),"")</f>
        <v/>
      </c>
      <c r="J18" s="110" t="str">
        <f>IFERROR(VLOOKUP(D18,DB!A:G,7,0),"")</f>
        <v/>
      </c>
      <c r="K18" s="94"/>
      <c r="L18" s="88" t="str">
        <f>IFERROR(VLOOKUP(D18,DB!A:I,9,0),"")</f>
        <v/>
      </c>
    </row>
    <row r="19" spans="1:12" ht="15" customHeight="1">
      <c r="A19" s="110"/>
      <c r="B19" s="110" t="str">
        <f>IFERROR(VLOOKUP(D20,DB!A:K,11,0),"")</f>
        <v/>
      </c>
      <c r="C19" s="90"/>
      <c r="D19" s="150"/>
      <c r="E19" s="91"/>
      <c r="F19" s="92"/>
      <c r="G19" s="93">
        <f t="shared" ca="1" si="0"/>
        <v>45992.406756481483</v>
      </c>
      <c r="H19" s="92"/>
      <c r="I19" s="110" t="str">
        <f>IFERROR(VLOOKUP(D20,DB!A:F,6,0),"")</f>
        <v/>
      </c>
      <c r="J19" s="110" t="str">
        <f>IFERROR(VLOOKUP(D20,DB!A:G,7,0),"")</f>
        <v/>
      </c>
      <c r="K19" s="94"/>
      <c r="L19" s="88" t="str">
        <f>IFERROR(VLOOKUP(D20,DB!A:I,9,0),"")</f>
        <v/>
      </c>
    </row>
    <row r="20" spans="1:12" ht="15" customHeight="1">
      <c r="A20" s="110"/>
      <c r="B20" s="110" t="str">
        <f>IFERROR(VLOOKUP(#REF!,DB!A:K,11,0),"")</f>
        <v/>
      </c>
      <c r="C20" s="90"/>
      <c r="D20" s="88"/>
      <c r="E20" s="91"/>
      <c r="F20" s="92"/>
      <c r="G20" s="93">
        <f t="shared" ca="1" si="0"/>
        <v>45992.406756481483</v>
      </c>
      <c r="H20" s="92"/>
      <c r="I20" s="110" t="str">
        <f>IFERROR(VLOOKUP(#REF!,DB!A:F,6,0),"")</f>
        <v/>
      </c>
      <c r="J20" s="110" t="str">
        <f>IFERROR(VLOOKUP(#REF!,DB!A:G,7,0),"")</f>
        <v/>
      </c>
      <c r="K20" s="94"/>
      <c r="L20" s="88" t="str">
        <f>IFERROR(VLOOKUP(#REF!,DB!A:I,9,0),"")</f>
        <v/>
      </c>
    </row>
    <row r="21" spans="1:12" ht="15" customHeight="1">
      <c r="A21" s="110"/>
      <c r="B21" s="110" t="str">
        <f>IFERROR(VLOOKUP(D21,DB!A:K,11,0),"")</f>
        <v/>
      </c>
      <c r="C21" s="90"/>
      <c r="D21" s="88"/>
      <c r="E21" s="91"/>
      <c r="F21" s="92"/>
      <c r="G21" s="93">
        <f t="shared" ca="1" si="0"/>
        <v>45992.406756481483</v>
      </c>
      <c r="H21" s="92"/>
      <c r="I21" s="110" t="str">
        <f>IFERROR(VLOOKUP(D21,DB!A:F,6,0),"")</f>
        <v/>
      </c>
      <c r="J21" s="110" t="str">
        <f>IFERROR(VLOOKUP(D21,DB!A:G,7,0),"")</f>
        <v/>
      </c>
      <c r="K21" s="94"/>
      <c r="L21" s="88" t="str">
        <f>IFERROR(VLOOKUP(D21,DB!A:I,9,0),"")</f>
        <v/>
      </c>
    </row>
    <row r="22" spans="1:12" ht="15" customHeight="1">
      <c r="A22" s="110"/>
      <c r="B22" s="110" t="str">
        <f>IFERROR(VLOOKUP(D22,DB!A:K,11,0),"")</f>
        <v>R4</v>
      </c>
      <c r="C22" s="90"/>
      <c r="D22" s="155" t="s">
        <v>34966</v>
      </c>
      <c r="E22" s="91"/>
      <c r="F22" s="92"/>
      <c r="G22" s="93">
        <f t="shared" ca="1" si="0"/>
        <v>45992.406756481483</v>
      </c>
      <c r="H22" s="92"/>
      <c r="I22" s="110" t="str">
        <f>IFERROR(VLOOKUP(D22,DB!A:F,6,0),"")</f>
        <v>SCECO+STB</v>
      </c>
      <c r="J22" s="110" t="str">
        <f>IFERROR(VLOOKUP(D22,DB!A:G,7,0),"")</f>
        <v>Good</v>
      </c>
      <c r="K22" s="94"/>
      <c r="L22" s="88" t="str">
        <f>IFERROR(VLOOKUP(D22,DB!A:I,9,0),"")</f>
        <v>Latis</v>
      </c>
    </row>
    <row r="23" spans="1:12" ht="15" customHeight="1">
      <c r="A23" s="110"/>
      <c r="B23" s="110" t="str">
        <f>IFERROR(VLOOKUP(D23,DB!A:K,11,0),"")</f>
        <v/>
      </c>
      <c r="C23" s="90"/>
      <c r="D23" s="88"/>
      <c r="E23" s="91"/>
      <c r="F23" s="92"/>
      <c r="G23" s="93">
        <f t="shared" ca="1" si="0"/>
        <v>45992.406756481483</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45992.406756481483</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45992.406756481483</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ref="G26:G89" ca="1" si="1">IFERROR(NOW()-F26,"")</f>
        <v>45992.406756481483</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45992.406756481483</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45992.406756481483</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45992.406756481483</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45992.406756481483</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45992.406756481483</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45992.406756481483</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45992.406756481483</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45992.406756481483</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45992.406756481483</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45992.406756481483</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45992.406756481483</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45992.406756481483</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45992.406756481483</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45992.406756481483</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45992.406756481483</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45992.406756481483</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45992.406756481483</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45992.406756481483</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45992.406756481483</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45992.406756481483</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45992.406756481483</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45992.406756481483</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45992.406756481483</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45992.406756481483</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45992.406756481483</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45992.406756481483</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45992.406756481483</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45992.406756481483</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45992.406756481483</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45992.406756481483</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45992.406756481483</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45992.406756481483</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45992.406756481483</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45992.406756481483</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45992.406756481483</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45992.406756481483</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45992.406756481483</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45992.406756481483</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45992.406756481483</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45992.406756481483</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45992.406756481483</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45992.406756481483</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45992.406756481483</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45992.406756481483</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45992.406756481483</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45992.406756481483</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45992.406756481483</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45992.406756481483</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45992.406756481483</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45992.406756481483</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45992.406756481483</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45992.406756481483</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45992.406756481483</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45992.406756481483</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45992.406756481483</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45992.406756481483</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45992.406756481483</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45992.406756481483</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45992.406756481483</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45992.406756481483</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45992.406756481483</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45992.406756481483</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45992.406756481483</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ref="G90:G153" ca="1" si="2">IFERROR(NOW()-F90,"")</f>
        <v>45992.406756481483</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45992.406756481483</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45992.406756481483</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45992.406756481483</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45992.406756481483</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45992.406756481483</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45992.406756481483</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45992.406756481483</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45992.406756481483</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45992.406756481483</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45992.406756481483</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45992.406756481483</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45992.406756481483</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45992.406756481483</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45992.406756481483</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45992.406756481483</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45992.406756481483</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45992.406756481483</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45992.406756481483</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45992.406756481483</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45992.406756481483</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45992.406756481483</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45992.406756481483</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45992.406756481483</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45992.406756481483</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45992.406756481483</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45992.406756481483</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45992.406756481483</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45992.406756481483</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45992.406756481483</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45992.406756481483</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45992.406756481483</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45992.406756481483</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45992.406756481483</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45992.406756481483</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45992.406756481483</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45992.406756481483</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45992.406756481483</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45992.406756481483</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45992.406756481483</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45992.406756481483</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45992.406756481483</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45992.406756481483</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45992.406756481483</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45992.406756481483</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45992.406756481483</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45992.406756481483</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45992.406756481483</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45992.406756481483</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45992.406756481483</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45992.406756481483</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45992.406756481483</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45992.406756481483</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45992.406756481483</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45992.406756481483</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45992.406756481483</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45992.406756481483</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45992.406756481483</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45992.406756481483</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45992.406756481483</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45992.406756481483</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45992.406756481483</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45992.406756481483</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45992.406756481483</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ref="G154:G217" ca="1" si="3">IFERROR(NOW()-F154,"")</f>
        <v>45992.406756481483</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45992.406756481483</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45992.406756481483</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45992.406756481483</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45992.406756481483</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45992.406756481483</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45992.406756481483</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45992.406756481483</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45992.406756481483</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45992.406756481483</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45992.406756481483</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45992.406756481483</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45992.406756481483</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45992.406756481483</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45992.406756481483</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45992.406756481483</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45992.406756481483</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45992.406756481483</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45992.406756481483</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45992.406756481483</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45992.406756481483</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45992.406756481483</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45992.406756481483</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45992.406756481483</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45992.406756481483</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45992.406756481483</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45992.406756481483</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45992.406756481483</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45992.406756481483</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45992.406756481483</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45992.406756481483</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45992.406756481483</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45992.406756481483</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45992.406756481483</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45992.406756481483</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45992.406756481483</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45992.406756481483</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45992.406756481483</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45992.406756481483</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45992.406756481483</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45992.406756481483</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45992.406756481483</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45992.406756481483</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45992.406756481483</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45992.406756481483</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45992.406756481483</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45992.406756481483</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45992.406756481483</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45992.406756481483</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45992.406756481483</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45992.406756481483</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45992.406756481483</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45992.406756481483</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45992.406756481483</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45992.406756481483</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45992.406756481483</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45992.406756481483</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45992.406756481483</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45992.406756481483</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45992.406756481483</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45992.406756481483</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3"/>
        <v>45992.406756481483</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3"/>
        <v>45992.406756481483</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3"/>
        <v>45992.406756481483</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ref="G218:G263" ca="1" si="4">IFERROR(NOW()-F218,"")</f>
        <v>45992.406756481483</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45992.406756481483</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45992.406756481483</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45992.406756481483</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45992.406756481483</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45992.406756481483</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45992.406756481483</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45992.406756481483</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45992.406756481483</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45992.406756481483</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45992.406756481483</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45992.406756481483</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45992.406756481483</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45992.406756481483</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45992.406756481483</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45992.406756481483</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45992.406756481483</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45992.406756481483</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45992.406756481483</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45992.406756481483</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45992.406756481483</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45992.406756481483</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45992.406756481483</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45992.406756481483</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45992.406756481483</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45992.406756481483</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45992.406756481483</v>
      </c>
      <c r="H244" s="92"/>
      <c r="I244" s="110" t="str">
        <f>IFERROR(VLOOKUP(D244,DB!A:F,6,0),"")</f>
        <v/>
      </c>
      <c r="J244" s="110" t="str">
        <f>IFERROR(VLOOKUP(D244,DB!A:G,7,0),"")</f>
        <v/>
      </c>
      <c r="K244" s="94"/>
      <c r="L244" s="88" t="str">
        <f>IFERROR(VLOOKUP(D244,DB!A:I,9,0),"")</f>
        <v/>
      </c>
    </row>
    <row r="245" spans="1:12" ht="15" customHeight="1">
      <c r="A245" s="110"/>
      <c r="B245" s="110" t="str">
        <f>IFERROR(VLOOKUP(D245,DB!A:K,11,0),"")</f>
        <v/>
      </c>
      <c r="C245" s="90"/>
      <c r="D245" s="88"/>
      <c r="E245" s="91"/>
      <c r="F245" s="92"/>
      <c r="G245" s="93">
        <f t="shared" ca="1" si="4"/>
        <v>45992.406756481483</v>
      </c>
      <c r="H245" s="92"/>
      <c r="I245" s="110" t="str">
        <f>IFERROR(VLOOKUP(D245,DB!A:F,6,0),"")</f>
        <v/>
      </c>
      <c r="J245" s="110" t="str">
        <f>IFERROR(VLOOKUP(D245,DB!A:G,7,0),"")</f>
        <v/>
      </c>
      <c r="K245" s="94"/>
      <c r="L245" s="88" t="str">
        <f>IFERROR(VLOOKUP(D245,DB!A:I,9,0),"")</f>
        <v/>
      </c>
    </row>
    <row r="246" spans="1:12" ht="15" customHeight="1">
      <c r="A246" s="110"/>
      <c r="B246" s="110" t="str">
        <f>IFERROR(VLOOKUP(D246,DB!A:K,11,0),"")</f>
        <v/>
      </c>
      <c r="C246" s="90"/>
      <c r="D246" s="88"/>
      <c r="E246" s="91"/>
      <c r="F246" s="92"/>
      <c r="G246" s="93">
        <f t="shared" ca="1" si="4"/>
        <v>45992.406756481483</v>
      </c>
      <c r="H246" s="92"/>
      <c r="I246" s="110" t="str">
        <f>IFERROR(VLOOKUP(D246,DB!A:F,6,0),"")</f>
        <v/>
      </c>
      <c r="J246" s="110" t="str">
        <f>IFERROR(VLOOKUP(D246,DB!A:G,7,0),"")</f>
        <v/>
      </c>
      <c r="K246" s="94"/>
      <c r="L246" s="88" t="str">
        <f>IFERROR(VLOOKUP(D246,DB!A:I,9,0),"")</f>
        <v/>
      </c>
    </row>
    <row r="247" spans="1:12" ht="15" customHeight="1">
      <c r="A247" s="110"/>
      <c r="B247" s="110" t="str">
        <f>IFERROR(VLOOKUP(D247,DB!A:K,11,0),"")</f>
        <v/>
      </c>
      <c r="C247" s="90"/>
      <c r="D247" s="88"/>
      <c r="E247" s="91"/>
      <c r="F247" s="92"/>
      <c r="G247" s="93">
        <f t="shared" ca="1" si="4"/>
        <v>45992.406756481483</v>
      </c>
      <c r="H247" s="92"/>
      <c r="I247" s="110" t="str">
        <f>IFERROR(VLOOKUP(D247,DB!A:F,6,0),"")</f>
        <v/>
      </c>
      <c r="J247" s="110" t="str">
        <f>IFERROR(VLOOKUP(D247,DB!A:G,7,0),"")</f>
        <v/>
      </c>
      <c r="K247" s="94"/>
      <c r="L247" s="88" t="str">
        <f>IFERROR(VLOOKUP(D247,DB!A:I,9,0),"")</f>
        <v/>
      </c>
    </row>
    <row r="248" spans="1:12" ht="15" customHeight="1">
      <c r="A248" s="110"/>
      <c r="B248" s="110" t="str">
        <f>IFERROR(VLOOKUP(D248,DB!A:K,11,0),"")</f>
        <v/>
      </c>
      <c r="C248" s="90"/>
      <c r="D248" s="88"/>
      <c r="E248" s="91"/>
      <c r="F248" s="92"/>
      <c r="G248" s="93">
        <f t="shared" ca="1" si="4"/>
        <v>45992.406756481483</v>
      </c>
      <c r="H248" s="92"/>
      <c r="I248" s="110" t="str">
        <f>IFERROR(VLOOKUP(D248,DB!A:F,6,0),"")</f>
        <v/>
      </c>
      <c r="J248" s="110" t="str">
        <f>IFERROR(VLOOKUP(D248,DB!A:G,7,0),"")</f>
        <v/>
      </c>
      <c r="K248" s="94"/>
      <c r="L248" s="88" t="str">
        <f>IFERROR(VLOOKUP(D248,DB!A:I,9,0),"")</f>
        <v/>
      </c>
    </row>
    <row r="249" spans="1:12" ht="15" customHeight="1">
      <c r="A249" s="110"/>
      <c r="B249" s="110" t="str">
        <f>IFERROR(VLOOKUP(D249,DB!A:K,11,0),"")</f>
        <v/>
      </c>
      <c r="C249" s="90"/>
      <c r="D249" s="88"/>
      <c r="E249" s="91"/>
      <c r="F249" s="92"/>
      <c r="G249" s="93">
        <f t="shared" ca="1" si="4"/>
        <v>45992.406756481483</v>
      </c>
      <c r="H249" s="92"/>
      <c r="I249" s="110" t="str">
        <f>IFERROR(VLOOKUP(D249,DB!A:F,6,0),"")</f>
        <v/>
      </c>
      <c r="J249" s="110" t="str">
        <f>IFERROR(VLOOKUP(D249,DB!A:G,7,0),"")</f>
        <v/>
      </c>
      <c r="K249" s="94"/>
      <c r="L249" s="88" t="str">
        <f>IFERROR(VLOOKUP(D249,DB!A:I,9,0),"")</f>
        <v/>
      </c>
    </row>
    <row r="250" spans="1:12" ht="15" customHeight="1">
      <c r="A250" s="110"/>
      <c r="B250" s="110" t="str">
        <f>IFERROR(VLOOKUP(D250,DB!A:K,11,0),"")</f>
        <v/>
      </c>
      <c r="C250" s="90"/>
      <c r="D250" s="88"/>
      <c r="E250" s="91"/>
      <c r="F250" s="92"/>
      <c r="G250" s="93">
        <f t="shared" ca="1" si="4"/>
        <v>45992.406756481483</v>
      </c>
      <c r="H250" s="92"/>
      <c r="I250" s="110" t="str">
        <f>IFERROR(VLOOKUP(D250,DB!A:F,6,0),"")</f>
        <v/>
      </c>
      <c r="J250" s="110" t="str">
        <f>IFERROR(VLOOKUP(D250,DB!A:G,7,0),"")</f>
        <v/>
      </c>
      <c r="K250" s="94"/>
      <c r="L250" s="88" t="str">
        <f>IFERROR(VLOOKUP(D250,DB!A:I,9,0),"")</f>
        <v/>
      </c>
    </row>
    <row r="251" spans="1:12" ht="15" customHeight="1">
      <c r="A251" s="110"/>
      <c r="B251" s="110" t="str">
        <f>IFERROR(VLOOKUP(D251,DB!A:K,11,0),"")</f>
        <v/>
      </c>
      <c r="C251" s="90"/>
      <c r="D251" s="88"/>
      <c r="E251" s="91"/>
      <c r="F251" s="92"/>
      <c r="G251" s="93">
        <f t="shared" ca="1" si="4"/>
        <v>45992.406756481483</v>
      </c>
      <c r="H251" s="92"/>
      <c r="I251" s="110" t="str">
        <f>IFERROR(VLOOKUP(D251,DB!A:F,6,0),"")</f>
        <v/>
      </c>
      <c r="J251" s="110" t="str">
        <f>IFERROR(VLOOKUP(D251,DB!A:G,7,0),"")</f>
        <v/>
      </c>
      <c r="K251" s="94"/>
      <c r="L251" s="88" t="str">
        <f>IFERROR(VLOOKUP(D251,DB!A:I,9,0),"")</f>
        <v/>
      </c>
    </row>
    <row r="252" spans="1:12" ht="15" customHeight="1">
      <c r="A252" s="110"/>
      <c r="B252" s="110" t="str">
        <f>IFERROR(VLOOKUP(D252,DB!A:K,11,0),"")</f>
        <v/>
      </c>
      <c r="C252" s="90"/>
      <c r="D252" s="88"/>
      <c r="E252" s="91"/>
      <c r="F252" s="92"/>
      <c r="G252" s="93">
        <f t="shared" ca="1" si="4"/>
        <v>45992.406756481483</v>
      </c>
      <c r="H252" s="92"/>
      <c r="I252" s="110" t="str">
        <f>IFERROR(VLOOKUP(D252,DB!A:F,6,0),"")</f>
        <v/>
      </c>
      <c r="J252" s="110" t="str">
        <f>IFERROR(VLOOKUP(D252,DB!A:G,7,0),"")</f>
        <v/>
      </c>
      <c r="K252" s="94"/>
      <c r="L252" s="88" t="str">
        <f>IFERROR(VLOOKUP(D252,DB!A:I,9,0),"")</f>
        <v/>
      </c>
    </row>
    <row r="253" spans="1:12" ht="15" customHeight="1">
      <c r="A253" s="110"/>
      <c r="B253" s="110" t="str">
        <f>IFERROR(VLOOKUP(D253,DB!A:K,11,0),"")</f>
        <v/>
      </c>
      <c r="C253" s="90"/>
      <c r="D253" s="88"/>
      <c r="E253" s="91"/>
      <c r="F253" s="92"/>
      <c r="G253" s="93">
        <f t="shared" ca="1" si="4"/>
        <v>45992.406756481483</v>
      </c>
      <c r="H253" s="92"/>
      <c r="I253" s="110" t="str">
        <f>IFERROR(VLOOKUP(D253,DB!A:F,6,0),"")</f>
        <v/>
      </c>
      <c r="J253" s="110" t="str">
        <f>IFERROR(VLOOKUP(D253,DB!A:G,7,0),"")</f>
        <v/>
      </c>
      <c r="K253" s="94"/>
      <c r="L253" s="88" t="str">
        <f>IFERROR(VLOOKUP(D253,DB!A:I,9,0),"")</f>
        <v/>
      </c>
    </row>
    <row r="254" spans="1:12" ht="15" customHeight="1">
      <c r="A254" s="110"/>
      <c r="B254" s="110" t="str">
        <f>IFERROR(VLOOKUP(D254,DB!A:K,11,0),"")</f>
        <v/>
      </c>
      <c r="C254" s="90"/>
      <c r="D254" s="88"/>
      <c r="E254" s="91"/>
      <c r="F254" s="92"/>
      <c r="G254" s="93">
        <f t="shared" ca="1" si="4"/>
        <v>45992.406756481483</v>
      </c>
      <c r="H254" s="92"/>
      <c r="I254" s="110" t="str">
        <f>IFERROR(VLOOKUP(D254,DB!A:F,6,0),"")</f>
        <v/>
      </c>
      <c r="J254" s="110" t="str">
        <f>IFERROR(VLOOKUP(D254,DB!A:G,7,0),"")</f>
        <v/>
      </c>
      <c r="K254" s="94"/>
      <c r="L254" s="88" t="str">
        <f>IFERROR(VLOOKUP(D254,DB!A:I,9,0),"")</f>
        <v/>
      </c>
    </row>
    <row r="255" spans="1:12" ht="15" customHeight="1">
      <c r="A255" s="110"/>
      <c r="B255" s="110" t="str">
        <f>IFERROR(VLOOKUP(D255,DB!A:K,11,0),"")</f>
        <v/>
      </c>
      <c r="C255" s="90"/>
      <c r="D255" s="88"/>
      <c r="E255" s="91"/>
      <c r="F255" s="92"/>
      <c r="G255" s="93">
        <f t="shared" ca="1" si="4"/>
        <v>45992.406756481483</v>
      </c>
      <c r="H255" s="92"/>
      <c r="I255" s="110" t="str">
        <f>IFERROR(VLOOKUP(D255,DB!A:F,6,0),"")</f>
        <v/>
      </c>
      <c r="J255" s="110" t="str">
        <f>IFERROR(VLOOKUP(D255,DB!A:G,7,0),"")</f>
        <v/>
      </c>
      <c r="K255" s="94"/>
      <c r="L255" s="88" t="str">
        <f>IFERROR(VLOOKUP(D255,DB!A:I,9,0),"")</f>
        <v/>
      </c>
    </row>
    <row r="256" spans="1:12" ht="15" customHeight="1">
      <c r="A256" s="110"/>
      <c r="B256" s="110" t="str">
        <f>IFERROR(VLOOKUP(D256,DB!A:K,11,0),"")</f>
        <v/>
      </c>
      <c r="C256" s="90"/>
      <c r="D256" s="88"/>
      <c r="E256" s="91"/>
      <c r="F256" s="92"/>
      <c r="G256" s="93">
        <f t="shared" ca="1" si="4"/>
        <v>45992.406756481483</v>
      </c>
      <c r="H256" s="92"/>
      <c r="I256" s="110" t="str">
        <f>IFERROR(VLOOKUP(D256,DB!A:F,6,0),"")</f>
        <v/>
      </c>
      <c r="J256" s="110" t="str">
        <f>IFERROR(VLOOKUP(D256,DB!A:G,7,0),"")</f>
        <v/>
      </c>
      <c r="K256" s="94"/>
      <c r="L256" s="88" t="str">
        <f>IFERROR(VLOOKUP(D256,DB!A:I,9,0),"")</f>
        <v/>
      </c>
    </row>
    <row r="257" spans="1:12" ht="15" customHeight="1">
      <c r="A257" s="110"/>
      <c r="B257" s="110" t="str">
        <f>IFERROR(VLOOKUP(D257,DB!A:K,11,0),"")</f>
        <v/>
      </c>
      <c r="C257" s="90"/>
      <c r="D257" s="88"/>
      <c r="E257" s="91"/>
      <c r="F257" s="92"/>
      <c r="G257" s="93">
        <f t="shared" ca="1" si="4"/>
        <v>45992.406756481483</v>
      </c>
      <c r="H257" s="92"/>
      <c r="I257" s="110" t="str">
        <f>IFERROR(VLOOKUP(D257,DB!A:F,6,0),"")</f>
        <v/>
      </c>
      <c r="J257" s="110" t="str">
        <f>IFERROR(VLOOKUP(D257,DB!A:G,7,0),"")</f>
        <v/>
      </c>
      <c r="K257" s="94"/>
      <c r="L257" s="88" t="str">
        <f>IFERROR(VLOOKUP(D257,DB!A:I,9,0),"")</f>
        <v/>
      </c>
    </row>
    <row r="258" spans="1:12" ht="15" customHeight="1">
      <c r="A258" s="110"/>
      <c r="B258" s="110" t="str">
        <f>IFERROR(VLOOKUP(D258,DB!A:K,11,0),"")</f>
        <v/>
      </c>
      <c r="C258" s="90"/>
      <c r="D258" s="88"/>
      <c r="E258" s="91"/>
      <c r="F258" s="92"/>
      <c r="G258" s="93">
        <f t="shared" ca="1" si="4"/>
        <v>45992.406756481483</v>
      </c>
      <c r="H258" s="92"/>
      <c r="I258" s="110" t="str">
        <f>IFERROR(VLOOKUP(D258,DB!A:F,6,0),"")</f>
        <v/>
      </c>
      <c r="J258" s="110" t="str">
        <f>IFERROR(VLOOKUP(D258,DB!A:G,7,0),"")</f>
        <v/>
      </c>
      <c r="K258" s="94"/>
      <c r="L258" s="88" t="str">
        <f>IFERROR(VLOOKUP(D258,DB!A:I,9,0),"")</f>
        <v/>
      </c>
    </row>
    <row r="259" spans="1:12" ht="15" customHeight="1">
      <c r="A259" s="110"/>
      <c r="B259" s="110" t="str">
        <f>IFERROR(VLOOKUP(D259,DB!A:K,11,0),"")</f>
        <v/>
      </c>
      <c r="C259" s="90"/>
      <c r="D259" s="88"/>
      <c r="E259" s="91"/>
      <c r="F259" s="92"/>
      <c r="G259" s="93">
        <f t="shared" ca="1" si="4"/>
        <v>45992.406756481483</v>
      </c>
      <c r="H259" s="92"/>
      <c r="I259" s="110" t="str">
        <f>IFERROR(VLOOKUP(D259,DB!A:F,6,0),"")</f>
        <v/>
      </c>
      <c r="J259" s="110" t="str">
        <f>IFERROR(VLOOKUP(D259,DB!A:G,7,0),"")</f>
        <v/>
      </c>
      <c r="K259" s="94"/>
      <c r="L259" s="88" t="str">
        <f>IFERROR(VLOOKUP(D259,DB!A:I,9,0),"")</f>
        <v/>
      </c>
    </row>
    <row r="260" spans="1:12" ht="15" customHeight="1">
      <c r="A260" s="110"/>
      <c r="B260" s="110" t="str">
        <f>IFERROR(VLOOKUP(D260,DB!A:K,11,0),"")</f>
        <v/>
      </c>
      <c r="C260" s="90"/>
      <c r="D260" s="88"/>
      <c r="E260" s="91"/>
      <c r="F260" s="92"/>
      <c r="G260" s="93">
        <f t="shared" ca="1" si="4"/>
        <v>45992.406756481483</v>
      </c>
      <c r="H260" s="92"/>
      <c r="I260" s="110" t="str">
        <f>IFERROR(VLOOKUP(D260,DB!A:F,6,0),"")</f>
        <v/>
      </c>
      <c r="J260" s="110" t="str">
        <f>IFERROR(VLOOKUP(D260,DB!A:G,7,0),"")</f>
        <v/>
      </c>
      <c r="K260" s="94"/>
      <c r="L260" s="88" t="str">
        <f>IFERROR(VLOOKUP(D260,DB!A:I,9,0),"")</f>
        <v/>
      </c>
    </row>
    <row r="261" spans="1:12" ht="15" customHeight="1">
      <c r="A261" s="110"/>
      <c r="B261" s="110" t="str">
        <f>IFERROR(VLOOKUP(D261,DB!A:K,11,0),"")</f>
        <v/>
      </c>
      <c r="C261" s="90"/>
      <c r="D261" s="88"/>
      <c r="E261" s="91"/>
      <c r="F261" s="92"/>
      <c r="G261" s="93">
        <f t="shared" ca="1" si="4"/>
        <v>45992.406756481483</v>
      </c>
      <c r="H261" s="92"/>
      <c r="I261" s="110" t="str">
        <f>IFERROR(VLOOKUP(D261,DB!A:F,6,0),"")</f>
        <v/>
      </c>
      <c r="J261" s="110" t="str">
        <f>IFERROR(VLOOKUP(D261,DB!A:G,7,0),"")</f>
        <v/>
      </c>
      <c r="K261" s="94"/>
      <c r="L261" s="88" t="str">
        <f>IFERROR(VLOOKUP(D261,DB!A:I,9,0),"")</f>
        <v/>
      </c>
    </row>
    <row r="262" spans="1:12" ht="15" customHeight="1">
      <c r="A262" s="110"/>
      <c r="B262" s="110" t="str">
        <f>IFERROR(VLOOKUP(D262,DB!A:K,11,0),"")</f>
        <v/>
      </c>
      <c r="C262" s="90"/>
      <c r="D262" s="88"/>
      <c r="E262" s="91"/>
      <c r="F262" s="92"/>
      <c r="G262" s="93">
        <f t="shared" ca="1" si="4"/>
        <v>45992.406756481483</v>
      </c>
      <c r="H262" s="92"/>
      <c r="I262" s="110" t="str">
        <f>IFERROR(VLOOKUP(D262,DB!A:F,6,0),"")</f>
        <v/>
      </c>
      <c r="J262" s="110" t="str">
        <f>IFERROR(VLOOKUP(D262,DB!A:G,7,0),"")</f>
        <v/>
      </c>
      <c r="K262" s="94"/>
      <c r="L262" s="88" t="str">
        <f>IFERROR(VLOOKUP(D262,DB!A:I,9,0),"")</f>
        <v/>
      </c>
    </row>
    <row r="263" spans="1:12" ht="15" customHeight="1">
      <c r="A263" s="110"/>
      <c r="B263" s="110" t="str">
        <f>IFERROR(VLOOKUP(D263,DB!A:K,11,0),"")</f>
        <v/>
      </c>
      <c r="C263" s="90"/>
      <c r="D263" s="88"/>
      <c r="E263" s="91"/>
      <c r="F263" s="92"/>
      <c r="G263" s="93">
        <f t="shared" ca="1" si="4"/>
        <v>45992.406756481483</v>
      </c>
      <c r="H263" s="92"/>
      <c r="I263" s="110" t="str">
        <f>IFERROR(VLOOKUP(D263,DB!A:F,6,0),"")</f>
        <v/>
      </c>
      <c r="J263" s="110" t="str">
        <f>IFERROR(VLOOKUP(D263,DB!A:G,7,0),"")</f>
        <v/>
      </c>
      <c r="K263" s="94"/>
      <c r="L263" s="88" t="str">
        <f>IFERROR(VLOOKUP(D263,DB!A:I,9,0),"")</f>
        <v/>
      </c>
    </row>
  </sheetData>
  <dataValidations count="2">
    <dataValidation allowBlank="1" showInputMessage="1" showErrorMessage="1" sqref="E1" xr:uid="{A4F81451-56CC-4543-9497-104C4E44EE4B}"/>
    <dataValidation type="list" allowBlank="1" showInputMessage="1" showErrorMessage="1" sqref="E2:E26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1"/>
  <sheetViews>
    <sheetView workbookViewId="0">
      <selection activeCell="C20" sqref="C20"/>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39208</v>
      </c>
      <c r="B2" s="37" t="str">
        <f>IFERROR(VLOOKUP(D2,DB!A:K,11,0),"")</f>
        <v>R5</v>
      </c>
      <c r="C2" s="37">
        <v>3</v>
      </c>
      <c r="D2" s="103" t="s">
        <v>36085</v>
      </c>
      <c r="E2" s="37" t="s">
        <v>39106</v>
      </c>
      <c r="F2" s="38">
        <v>45891.832060185188</v>
      </c>
      <c r="G2" s="105">
        <f ca="1">IFERROR(NOW()-F2,"")</f>
        <v>100.57469629629486</v>
      </c>
      <c r="H2" s="38">
        <v>45891.790393518517</v>
      </c>
      <c r="I2" s="37" t="str">
        <f>IFERROR(VLOOKUP(D2,DB!A:F,6,0),"")</f>
        <v>Generator-SG</v>
      </c>
      <c r="J2" s="37" t="str">
        <f>IFERROR(VLOOKUP(D2,DB!A:G,7,0),"")</f>
        <v>Vandalized</v>
      </c>
      <c r="K2" s="37" t="s">
        <v>39209</v>
      </c>
      <c r="L2" s="37" t="str">
        <f>IFERROR(VLOOKUP(D2,DB!A:I,9,0),"")</f>
        <v>Latis</v>
      </c>
      <c r="M2" s="102"/>
    </row>
    <row r="3" spans="1:13" s="39" customFormat="1" ht="30.75">
      <c r="A3" s="37" t="s">
        <v>39210</v>
      </c>
      <c r="B3" s="37" t="str">
        <f>IFERROR(VLOOKUP(D3,DB!A:K,11,0),"")</f>
        <v>R5</v>
      </c>
      <c r="C3" s="37">
        <v>1</v>
      </c>
      <c r="D3" s="37" t="s">
        <v>33407</v>
      </c>
      <c r="E3" s="37" t="s">
        <v>39187</v>
      </c>
      <c r="F3" s="38">
        <v>45926.188877314817</v>
      </c>
      <c r="G3" s="105">
        <f t="shared" ref="G3" ca="1" si="0">IFERROR(NOW()-F3,"")</f>
        <v>66.217879166666535</v>
      </c>
      <c r="H3" s="38">
        <v>45926.158159722225</v>
      </c>
      <c r="I3" s="37" t="str">
        <f>IFERROR(VLOOKUP(D3,DB!A:F,6,0),"")</f>
        <v>SCECO</v>
      </c>
      <c r="J3" s="37" t="str">
        <f>IFERROR(VLOOKUP(D3,DB!A:G,7,0),"")</f>
        <v>Good</v>
      </c>
      <c r="K3" s="37" t="s">
        <v>39211</v>
      </c>
      <c r="L3" s="37" t="str">
        <f>IFERROR(VLOOKUP(D3,DB!A:I,9,0),"")</f>
        <v>Latis</v>
      </c>
      <c r="M3" s="102"/>
    </row>
    <row r="4" spans="1:13" s="39" customFormat="1" ht="39.75" customHeight="1">
      <c r="A4" s="106" t="s">
        <v>39212</v>
      </c>
      <c r="B4" s="106" t="str">
        <f>IFERROR(VLOOKUP(D4,DB!A:K,11,0),"")</f>
        <v>R5</v>
      </c>
      <c r="C4" s="106">
        <v>1</v>
      </c>
      <c r="D4" s="106" t="s">
        <v>34832</v>
      </c>
      <c r="E4" s="106" t="s">
        <v>39187</v>
      </c>
      <c r="F4" s="107">
        <v>45948.661111111112</v>
      </c>
      <c r="G4" s="108">
        <f t="shared" ref="G4" ca="1" si="1">IFERROR(NOW()-F4,"")</f>
        <v>43.745645370370767</v>
      </c>
      <c r="H4" s="107">
        <v>45948.661111111112</v>
      </c>
      <c r="I4" s="106" t="str">
        <f>IFERROR(VLOOKUP(D4,DB!A:F,6,0),"")</f>
        <v>SCECO</v>
      </c>
      <c r="J4" s="106" t="str">
        <f>IFERROR(VLOOKUP(D4,DB!A:G,7,0),"")</f>
        <v>Dead</v>
      </c>
      <c r="K4" s="106" t="s">
        <v>39213</v>
      </c>
      <c r="L4" s="106" t="str">
        <f>IFERROR(VLOOKUP(D4,DB!A:I,9,0),"")</f>
        <v>Latis</v>
      </c>
    </row>
    <row r="5" spans="1:13" s="39" customFormat="1" ht="30.75">
      <c r="A5" s="106" t="s">
        <v>39214</v>
      </c>
      <c r="B5" s="106" t="str">
        <f>IFERROR(VLOOKUP(D5,DB!A:K,11,0),"")</f>
        <v>R5</v>
      </c>
      <c r="C5" s="106">
        <v>1</v>
      </c>
      <c r="D5" s="106" t="s">
        <v>36592</v>
      </c>
      <c r="E5" s="106" t="s">
        <v>39106</v>
      </c>
      <c r="F5" s="107">
        <v>45981.373298611114</v>
      </c>
      <c r="G5" s="108">
        <f ca="1">IFERROR(NOW()-F5,"")</f>
        <v>11.033457870369602</v>
      </c>
      <c r="H5" s="136">
        <v>45981.360798611109</v>
      </c>
      <c r="I5" s="106" t="str">
        <f>IFERROR(VLOOKUP(D5,DB!A:F,6,0),"")</f>
        <v>SCECO</v>
      </c>
      <c r="J5" s="106" t="str">
        <f>IFERROR(VLOOKUP(D5,DB!A:G,7,0),"")</f>
        <v>Dead</v>
      </c>
      <c r="K5" s="106" t="s">
        <v>39215</v>
      </c>
      <c r="L5" s="106" t="str">
        <f>IFERROR(VLOOKUP(D5,DB!A:I,9,0),"")</f>
        <v>Latis</v>
      </c>
    </row>
    <row r="6" spans="1:13">
      <c r="A6" s="37" t="s">
        <v>39216</v>
      </c>
      <c r="B6" s="37" t="s">
        <v>5445</v>
      </c>
      <c r="C6" s="37">
        <v>1</v>
      </c>
      <c r="D6" s="37" t="s">
        <v>36123</v>
      </c>
      <c r="E6" s="37" t="s">
        <v>39106</v>
      </c>
      <c r="F6" s="38">
        <v>45992.123136574075</v>
      </c>
      <c r="G6" s="135">
        <f ca="1">IFERROR(NOW()-F6,"")</f>
        <v>0.28361990740813781</v>
      </c>
      <c r="H6" s="38">
        <v>45992.1175</v>
      </c>
      <c r="I6" s="37" t="str">
        <f>IFERROR(VLOOKUP(D6,DB!A:F,6,0),"")</f>
        <v>Generator-SG</v>
      </c>
      <c r="J6" s="37" t="str">
        <f>IFERROR(VLOOKUP(D6,DB!A:G,7,0),"")</f>
        <v>Vandalized</v>
      </c>
      <c r="K6" s="103" t="s">
        <v>39217</v>
      </c>
      <c r="L6" s="37" t="str">
        <f>IFERROR(VLOOKUP(D6,DB!A:I,9,0),"")</f>
        <v>Latis</v>
      </c>
    </row>
    <row r="7" spans="1:13">
      <c r="A7" s="37"/>
      <c r="B7" s="37" t="str">
        <f>IFERROR(VLOOKUP(D7,DB!A:K,11,0),"")</f>
        <v/>
      </c>
      <c r="C7" s="37"/>
      <c r="D7" s="37"/>
      <c r="E7" s="37"/>
      <c r="F7" s="38"/>
      <c r="G7" s="135">
        <f ca="1">IFERROR(NOW()-F7,"")</f>
        <v>45992.406756481483</v>
      </c>
      <c r="H7" s="38"/>
      <c r="I7" s="37" t="str">
        <f>IFERROR(VLOOKUP(D7,DB!A:F,6,0),"")</f>
        <v/>
      </c>
      <c r="J7" s="37" t="str">
        <f>IFERROR(VLOOKUP(D7,DB!A:G,7,0),"")</f>
        <v/>
      </c>
      <c r="K7" s="37"/>
      <c r="L7" s="37" t="str">
        <f>IFERROR(VLOOKUP(D7,DB!A:I,9,0),"")</f>
        <v/>
      </c>
    </row>
    <row r="8" spans="1:13">
      <c r="A8" s="37"/>
      <c r="B8" s="37" t="str">
        <f>IFERROR(VLOOKUP(D8,DB!A:K,11,0),"")</f>
        <v/>
      </c>
      <c r="C8" s="37"/>
      <c r="D8" s="154"/>
      <c r="E8" s="37"/>
      <c r="F8" s="38"/>
      <c r="G8" s="135">
        <f ca="1">IFERROR(NOW()-F8,"")</f>
        <v>45992.406756481483</v>
      </c>
      <c r="H8" s="38"/>
      <c r="I8" s="37" t="str">
        <f>IFERROR(VLOOKUP(D8,DB!A:F,6,0),"")</f>
        <v/>
      </c>
      <c r="J8" s="37" t="str">
        <f>IFERROR(VLOOKUP(D8,DB!A:G,7,0),"")</f>
        <v/>
      </c>
      <c r="K8" s="37"/>
      <c r="L8" s="37" t="str">
        <f>IFERROR(VLOOKUP(D8,DB!A:I,9,0),"")</f>
        <v/>
      </c>
    </row>
    <row r="9" spans="1:13">
      <c r="A9" s="37"/>
      <c r="B9" s="37" t="str">
        <f>IFERROR(VLOOKUP(D9,DB!A:K,11,0),"")</f>
        <v/>
      </c>
      <c r="C9" s="37"/>
      <c r="D9"/>
      <c r="E9" s="37"/>
      <c r="F9" s="38"/>
      <c r="G9" s="135">
        <f ca="1">IFERROR(NOW()-F9,"")</f>
        <v>45992.406756481483</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45992.406756481483</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45992.406756481483</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05">
        <f ca="1">IFERROR(NOW()-F12,"")</f>
        <v>45992.406756481483</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05">
        <f ca="1">IFERROR(NOW()-F13,"")</f>
        <v>45992.406756481483</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05">
        <f ca="1">IFERROR(NOW()-F14,"")</f>
        <v>45992.406756481483</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05">
        <f ca="1">IFERROR(NOW()-F15,"")</f>
        <v>45992.406756481483</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05">
        <f ca="1">IFERROR(NOW()-F16,"")</f>
        <v>45992.406756481483</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05">
        <f ca="1">IFERROR(NOW()-F17,"")</f>
        <v>45992.406756481483</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05">
        <f ca="1">IFERROR(NOW()-F18,"")</f>
        <v>45992.406756481483</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45992.406756481483</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45992.406756481483</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45992.406756481483</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45992.406756481483</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45992.406756481483</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45992.406756481483</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45992.406756481483</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45992.406756481483</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45992.406756481483</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45992.406756481483</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45992.406756481483</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45992.406756481483</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45992.406756481483</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45992.406756481483</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45992.406756481483</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45992.406756481483</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45992.406756481483</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45992.406756481483</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45992.406756481483</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45992.406756481483</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45992.406756481483</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45992.406756481483</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45992.406756481483</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45992.406756481483</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45992.406756481483</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45992.406756481483</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45992.406756481483</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45992.406756481483</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45992.406756481483</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45992.406756481483</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45992.406756481483</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45992.406756481483</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45992.406756481483</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45992.406756481483</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45992.406756481483</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45992.406756481483</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45992.406756481483</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45992.406756481483</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45992.406756481483</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45992.406756481483</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45992.406756481483</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45992.406756481483</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45992.406756481483</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45992.406756481483</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45992.406756481483</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ca="1">IFERROR(NOW()-F64,"")</f>
        <v>45992.406756481483</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ca="1">IFERROR(NOW()-F65,"")</f>
        <v>45992.406756481483</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ca="1">IFERROR(NOW()-F66,"")</f>
        <v>45992.406756481483</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ca="1">IFERROR(NOW()-F67,"")</f>
        <v>45992.406756481483</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ca="1">IFERROR(NOW()-F68,"")</f>
        <v>45992.406756481483</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ca="1">IFERROR(NOW()-F69,"")</f>
        <v>45992.406756481483</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ca="1">IFERROR(NOW()-F70,"")</f>
        <v>45992.406756481483</v>
      </c>
      <c r="H70" s="38"/>
      <c r="I70" s="37" t="str">
        <f>IFERROR(VLOOKUP(D70,DB!A:F,6,0),"")</f>
        <v/>
      </c>
      <c r="J70" s="37" t="str">
        <f>IFERROR(VLOOKUP(D70,DB!A:G,7,0),"")</f>
        <v/>
      </c>
      <c r="K70" s="37"/>
      <c r="L70" s="37" t="str">
        <f>IFERROR(VLOOKUP(D70,DB!A:I,9,0),"")</f>
        <v/>
      </c>
    </row>
    <row r="71" spans="1:12">
      <c r="A71" s="151"/>
      <c r="B71" s="151" t="str">
        <f>IFERROR(VLOOKUP(D71,DB!A:K,11,0),"")</f>
        <v/>
      </c>
      <c r="C71" s="151"/>
      <c r="D71" s="151"/>
      <c r="E71" s="151"/>
      <c r="F71" s="152"/>
      <c r="G71" s="153">
        <f ca="1">IFERROR(NOW()-F71,"")</f>
        <v>45992.406756481483</v>
      </c>
      <c r="H71" s="152"/>
      <c r="I71" s="151" t="str">
        <f>IFERROR(VLOOKUP(D71,DB!A:F,6,0),"")</f>
        <v/>
      </c>
      <c r="J71" s="151" t="str">
        <f>IFERROR(VLOOKUP(D71,DB!A:G,7,0),"")</f>
        <v/>
      </c>
      <c r="K71" s="151"/>
      <c r="L71" s="151" t="str">
        <f>IFERROR(VLOOKUP(D71,DB!A:I,9,0),"")</f>
        <v/>
      </c>
    </row>
  </sheetData>
  <dataValidations count="2">
    <dataValidation allowBlank="1" showInputMessage="1" showErrorMessage="1" sqref="E1" xr:uid="{920C6338-E771-4DAE-8C89-92A9093EA4DE}"/>
    <dataValidation type="list" allowBlank="1" showInputMessage="1" showErrorMessage="1" sqref="E2:E7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78"/>
  <sheetViews>
    <sheetView tabSelected="1"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39218</v>
      </c>
      <c r="B2" s="119" t="str">
        <f>IFERROR(VLOOKUP(D2,DB!A:K,11,0),"")</f>
        <v>R6</v>
      </c>
      <c r="C2" s="120">
        <v>2</v>
      </c>
      <c r="D2" s="119" t="s">
        <v>36977</v>
      </c>
      <c r="E2" s="106" t="s">
        <v>39106</v>
      </c>
      <c r="F2" s="121">
        <v>45992.335810185185</v>
      </c>
      <c r="G2" s="72">
        <f ca="1">IFERROR(NOW()-F2,"-")</f>
        <v>7.0946296298643574E-2</v>
      </c>
      <c r="H2" s="121">
        <v>45992.329317129632</v>
      </c>
      <c r="I2" s="119" t="str">
        <f>IFERROR(VLOOKUP(D2,DB!A:F,6,0),"")</f>
        <v>SCECO</v>
      </c>
      <c r="J2" s="119" t="str">
        <f>IFERROR(VLOOKUP(D2,DB!A:G,7,0),"")</f>
        <v xml:space="preserve">Weak </v>
      </c>
      <c r="K2" s="122" t="s">
        <v>39219</v>
      </c>
      <c r="L2" s="137" t="str">
        <f>IFERROR(VLOOKUP(D2,DB!A:I,9,0),"")</f>
        <v>Latis</v>
      </c>
    </row>
    <row r="3" spans="1:16382" ht="31.5" customHeight="1">
      <c r="A3" s="118"/>
      <c r="B3" s="119" t="str">
        <f>IFERROR(VLOOKUP(D3,DB!A:K,11,0),"")</f>
        <v/>
      </c>
      <c r="C3" s="120"/>
      <c r="D3" s="119"/>
      <c r="E3" s="106"/>
      <c r="F3" s="121"/>
      <c r="G3" s="72">
        <f ca="1">IFERROR(NOW()-F3,"-")</f>
        <v>45992.406756481483</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06"/>
      <c r="F4" s="121"/>
      <c r="G4" s="72">
        <f ca="1">IFERROR(NOW()-F4,"-")</f>
        <v>45992.406756481483</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45992.406756481483</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45992.406756481483</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45992.406756481483</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45992.406756481483</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45992.406756481483</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45992.406756481483</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45992.406756481483</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45992.406756481483</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45992.406756481483</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45992.406756481483</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45992.406756481483</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45992.406756481483</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45992.406756481483</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45992.406756481483</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45992.406756481483</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45992.406756481483</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45992.406756481483</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45992.406756481483</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45992.406756481483</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45992.406756481483</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45992.406756481483</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45992.406756481483</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45992.406756481483</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45992.406756481483</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45992.406756481483</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45992.406756481483</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45992.406756481483</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45992.406756481483</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45992.406756481483</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45992.406756481483</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45992.406756481483</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45992.406756481483</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45992.406756481483</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45992.406756481483</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45992.406756481483</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45992.406756481483</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45992.406756481483</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45992.406756481483</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45992.406756481483</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45992.406756481483</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45992.406756481483</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45992.406756481483</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45992.406756481483</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45992.406756481483</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45992.406756481483</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45992.406756481483</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45992.406756481483</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45992.406756481483</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45992.406756481483</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45992.406756481483</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45992.406756481483</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45992.406756481483</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45992.406756481483</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45992.406756481483</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45992.406756481483</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45992.406756481483</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45992.406756481483</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45992.406756481483</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45992.406756481483</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45992.406756481483</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45992.406756481483</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45992.406756481483</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45992.406756481483</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45992.406756481483</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45992.406756481483</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45992.406756481483</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45992.406756481483</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45992.406756481483</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45992.406756481483</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45992.406756481483</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45992.406756481483</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45992.406756481483</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45992.406756481483</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45992.406756481483</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45992.406756481483</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45992.406756481483</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45992.406756481483</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45992.406756481483</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45992.406756481483</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45992.406756481483</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45992.406756481483</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45992.406756481483</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45992.406756481483</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45992.406756481483</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45992.406756481483</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45992.406756481483</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45992.406756481483</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45992.406756481483</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45992.406756481483</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45992.406756481483</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45992.406756481483</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45992.406756481483</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45992.406756481483</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45992.406756481483</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45992.406756481483</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45992.406756481483</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45992.406756481483</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45992.406756481483</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45992.406756481483</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45992.406756481483</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45992.406756481483</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45992.406756481483</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45992.406756481483</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45992.406756481483</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45992.406756481483</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45992.406756481483</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45992.406756481483</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45992.406756481483</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45992.406756481483</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45992.406756481483</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45992.406756481483</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45992.406756481483</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45992.406756481483</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45992.406756481483</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45992.406756481483</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45992.406756481483</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45992.406756481483</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45992.406756481483</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45992.406756481483</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45992.406756481483</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45992.406756481483</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45992.406756481483</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45992.406756481483</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45992.406756481483</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45992.406756481483</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45992.406756481483</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45992.406756481483</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45992.406756481483</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45992.406756481483</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45992.406756481483</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45992.406756481483</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45992.406756481483</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45992.406756481483</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45992.406756481483</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45992.406756481483</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45992.406756481483</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45992.406756481483</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45992.406756481483</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45992.406756481483</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45992.406756481483</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45992.406756481483</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45992.406756481483</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45992.406756481483</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45992.406756481483</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45992.406756481483</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45992.406756481483</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45992.406756481483</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45992.406756481483</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45992.406756481483</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45992.406756481483</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45992.406756481483</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45992.406756481483</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45992.406756481483</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45992.406756481483</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45992.406756481483</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45992.406756481483</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45992.406756481483</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45992.406756481483</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45992.406756481483</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45992.406756481483</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45992.406756481483</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45992.406756481483</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45992.406756481483</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45992.406756481483</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45992.406756481483</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45992.406756481483</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45992.406756481483</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45992.406756481483</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45992.406756481483</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45992.406756481483</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45992.406756481483</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45992.406756481483</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45992.406756481483</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45992.406756481483</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45992.406756481483</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45992.406756481483</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45992.406756481483</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45992.406756481483</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45992.406756481483</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45992.406756481483</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45992.406756481483</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45992.406756481483</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45992.406756481483</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45992.406756481483</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45992.406756481483</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45992.406756481483</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45992.406756481483</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45992.406756481483</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45992.406756481483</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45992.406756481483</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45992.406756481483</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45992.406756481483</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45992.406756481483</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45992.406756481483</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45992.406756481483</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45992.406756481483</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45992.406756481483</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45992.406756481483</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45992.406756481483</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45992.406756481483</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45992.406756481483</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45992.406756481483</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45992.406756481483</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45992.406756481483</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45992.406756481483</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45992.406756481483</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45992.406756481483</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45992.406756481483</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45992.406756481483</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45992.406756481483</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45992.406756481483</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45992.406756481483</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45992.406756481483</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45992.406756481483</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45992.406756481483</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45992.406756481483</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45992.406756481483</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45992.406756481483</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45992.406756481483</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45992.406756481483</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45992.406756481483</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45992.406756481483</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45992.406756481483</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45992.406756481483</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45992.406756481483</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45992.406756481483</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45992.406756481483</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45992.406756481483</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45992.406756481483</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45992.406756481483</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45992.406756481483</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45992.406756481483</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45992.406756481483</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45992.406756481483</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45992.406756481483</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45992.406756481483</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45992.406756481483</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45992.406756481483</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45992.406756481483</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45992.406756481483</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45992.406756481483</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45992.406756481483</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45992.406756481483</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45992.406756481483</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45992.406756481483</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45992.406756481483</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45992.406756481483</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45992.406756481483</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45992.406756481483</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45992.406756481483</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45992.406756481483</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45992.406756481483</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45992.406756481483</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45992.406756481483</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45992.406756481483</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45992.406756481483</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45992.406756481483</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45992.406756481483</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45992.406756481483</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45992.406756481483</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45992.406756481483</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45992.406756481483</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45992.406756481483</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45992.406756481483</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45992.406756481483</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45992.406756481483</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45992.406756481483</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45992.406756481483</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45992.406756481483</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45992.406756481483</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45992.406756481483</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45992.406756481483</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45992.406756481483</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45992.406756481483</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45992.406756481483</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45992.406756481483</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45992.406756481483</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45992.406756481483</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45992.406756481483</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45992.406756481483</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45992.406756481483</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45992.406756481483</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45992.406756481483</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45992.406756481483</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45992.406756481483</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45992.406756481483</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45992.406756481483</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45992.406756481483</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45992.406756481483</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45992.406756481483</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45992.406756481483</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45992.406756481483</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45992.406756481483</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45992.406756481483</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45992.406756481483</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45992.406756481483</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45992.406756481483</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45992.406756481483</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45992.406756481483</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45992.406756481483</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45992.406756481483</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45992.406756481483</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45992.406756481483</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45992.406756481483</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45992.406756481483</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45992.406756481483</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45992.406756481483</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45992.406756481483</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45992.406756481483</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45992.406756481483</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45992.406756481483</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45992.406756481483</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45992.406756481483</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45992.406756481483</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45992.406756481483</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45992.406756481483</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45992.406756481483</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45992.406756481483</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45992.406756481483</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45992.406756481483</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45992.406756481483</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45992.406756481483</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45992.406756481483</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45992.406756481483</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45992.406756481483</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45992.406756481483</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45992.406756481483</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45992.406756481483</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45992.406756481483</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45992.406756481483</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45992.406756481483</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45992.406756481483</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45992.406756481483</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45992.406756481483</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45992.406756481483</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45992.406756481483</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45992.406756481483</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45992.406756481483</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45992.406756481483</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45992.406756481483</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45992.406756481483</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45992.406756481483</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45992.406756481483</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45992.406756481483</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45992.406756481483</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45992.406756481483</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45992.406756481483</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45992.406756481483</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45992.406756481483</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45992.406756481483</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45992.406756481483</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45992.406756481483</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45992.406756481483</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45992.406756481483</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45992.406756481483</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45992.406756481483</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45992.406756481483</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45992.406756481483</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45992.406756481483</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45992.406756481483</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45992.406756481483</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45992.406756481483</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45992.406756481483</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45992.406756481483</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45992.406756481483</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45992.406756481483</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45992.406756481483</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45992.406756481483</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45992.406756481483</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45992.406756481483</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45992.406756481483</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45992.406756481483</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45992.406756481483</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45992.406756481483</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45992.406756481483</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45992.406756481483</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45992.406756481483</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45992.406756481483</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45992.406756481483</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45992.406756481483</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45992.406756481483</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45992.406756481483</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45992.406756481483</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45992.406756481483</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45992.406756481483</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45992.406756481483</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45992.406756481483</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45992.406756481483</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45992.406756481483</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45992.406756481483</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45992.406756481483</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45992.406756481483</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45992.406756481483</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45992.406756481483</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45992.406756481483</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45992.406756481483</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45992.406756481483</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45992.406756481483</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45992.406756481483</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45992.406756481483</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45992.406756481483</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45992.406756481483</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45992.406756481483</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45992.406756481483</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45992.406756481483</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45992.406756481483</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45992.406756481483</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45992.406756481483</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45992.406756481483</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45992.406756481483</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45992.406756481483</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45992.406756481483</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45992.406756481483</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45992.406756481483</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45992.406756481483</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45992.406756481483</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45992.406756481483</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45992.406756481483</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45992.406756481483</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45992.406756481483</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45992.406756481483</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45992.406756481483</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45992.406756481483</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45992.406756481483</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45992.406756481483</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45992.406756481483</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45992.406756481483</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45992.406756481483</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45992.406756481483</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45992.406756481483</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45992.406756481483</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45992.406756481483</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45992.406756481483</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45992.406756481483</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45992.406756481483</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45992.406756481483</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45992.406756481483</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45992.406756481483</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45992.406756481483</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45992.406756481483</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45992.406756481483</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45992.406756481483</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45992.406756481483</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45992.406756481483</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45992.406756481483</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45992.406756481483</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45992.406756481483</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45992.406756481483</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45992.406756481483</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45992.406756481483</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45992.406756481483</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45992.406756481483</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45992.406756481483</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45992.406756481483</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45992.406756481483</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45992.406756481483</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45992.406756481483</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45992.406756481483</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45992.406756481483</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45992.406756481483</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45992.406756481483</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45992.406756481483</v>
      </c>
      <c r="H466" s="121"/>
      <c r="I466" s="119" t="str">
        <f>IFERROR(VLOOKUP(D466,DB!A:F,6,0),"")</f>
        <v/>
      </c>
      <c r="J466" s="119" t="str">
        <f>IFERROR(VLOOKUP(D466,DB!A:G,7,0),"")</f>
        <v/>
      </c>
      <c r="K466" s="122"/>
      <c r="L466" s="137" t="str">
        <f>IFERROR(VLOOKUP(D466,DB!A:I,9,0),"")</f>
        <v/>
      </c>
    </row>
    <row r="467" spans="1:12" ht="31.5" customHeight="1">
      <c r="A467" s="118"/>
      <c r="B467" s="119" t="str">
        <f>IFERROR(VLOOKUP(D467,DB!A:K,11,0),"")</f>
        <v/>
      </c>
      <c r="C467" s="120"/>
      <c r="D467" s="119"/>
      <c r="E467" s="142"/>
      <c r="F467" s="121"/>
      <c r="G467" s="72">
        <f ca="1">IFERROR(NOW()-F467,"-")</f>
        <v>45992.406756481483</v>
      </c>
      <c r="H467" s="121"/>
      <c r="I467" s="119" t="str">
        <f>IFERROR(VLOOKUP(D467,DB!A:F,6,0),"")</f>
        <v/>
      </c>
      <c r="J467" s="119" t="str">
        <f>IFERROR(VLOOKUP(D467,DB!A:G,7,0),"")</f>
        <v/>
      </c>
      <c r="K467" s="122"/>
      <c r="L467" s="137" t="str">
        <f>IFERROR(VLOOKUP(D467,DB!A:I,9,0),"")</f>
        <v/>
      </c>
    </row>
    <row r="468" spans="1:12" ht="31.5" customHeight="1">
      <c r="A468" s="118"/>
      <c r="B468" s="119" t="str">
        <f>IFERROR(VLOOKUP(D468,DB!A:K,11,0),"")</f>
        <v/>
      </c>
      <c r="C468" s="120"/>
      <c r="D468" s="119"/>
      <c r="E468" s="142"/>
      <c r="F468" s="121"/>
      <c r="G468" s="72">
        <f ca="1">IFERROR(NOW()-F468,"-")</f>
        <v>45992.406756481483</v>
      </c>
      <c r="H468" s="121"/>
      <c r="I468" s="119" t="str">
        <f>IFERROR(VLOOKUP(D468,DB!A:F,6,0),"")</f>
        <v/>
      </c>
      <c r="J468" s="119" t="str">
        <f>IFERROR(VLOOKUP(D468,DB!A:G,7,0),"")</f>
        <v/>
      </c>
      <c r="K468" s="122"/>
      <c r="L468" s="137" t="str">
        <f>IFERROR(VLOOKUP(D468,DB!A:I,9,0),"")</f>
        <v/>
      </c>
    </row>
    <row r="469" spans="1:12" ht="31.5" customHeight="1">
      <c r="A469" s="118"/>
      <c r="B469" s="119" t="str">
        <f>IFERROR(VLOOKUP(D469,DB!A:K,11,0),"")</f>
        <v/>
      </c>
      <c r="C469" s="120"/>
      <c r="D469" s="119"/>
      <c r="E469" s="142"/>
      <c r="F469" s="121"/>
      <c r="G469" s="72">
        <f ca="1">IFERROR(NOW()-F469,"-")</f>
        <v>45992.406756481483</v>
      </c>
      <c r="H469" s="121"/>
      <c r="I469" s="119" t="str">
        <f>IFERROR(VLOOKUP(D469,DB!A:F,6,0),"")</f>
        <v/>
      </c>
      <c r="J469" s="119" t="str">
        <f>IFERROR(VLOOKUP(D469,DB!A:G,7,0),"")</f>
        <v/>
      </c>
      <c r="K469" s="122"/>
      <c r="L469" s="137" t="str">
        <f>IFERROR(VLOOKUP(D469,DB!A:I,9,0),"")</f>
        <v/>
      </c>
    </row>
    <row r="470" spans="1:12" ht="31.5" customHeight="1">
      <c r="A470" s="118"/>
      <c r="B470" s="119" t="str">
        <f>IFERROR(VLOOKUP(D470,DB!A:K,11,0),"")</f>
        <v/>
      </c>
      <c r="C470" s="120"/>
      <c r="D470" s="119"/>
      <c r="E470" s="142"/>
      <c r="F470" s="121"/>
      <c r="G470" s="72">
        <f ca="1">IFERROR(NOW()-F470,"-")</f>
        <v>45992.406756481483</v>
      </c>
      <c r="H470" s="121"/>
      <c r="I470" s="119" t="str">
        <f>IFERROR(VLOOKUP(D470,DB!A:F,6,0),"")</f>
        <v/>
      </c>
      <c r="J470" s="119" t="str">
        <f>IFERROR(VLOOKUP(D470,DB!A:G,7,0),"")</f>
        <v/>
      </c>
      <c r="K470" s="122"/>
      <c r="L470" s="137" t="str">
        <f>IFERROR(VLOOKUP(D470,DB!A:I,9,0),"")</f>
        <v/>
      </c>
    </row>
    <row r="471" spans="1:12" ht="31.5" customHeight="1">
      <c r="A471" s="118"/>
      <c r="B471" s="119" t="str">
        <f>IFERROR(VLOOKUP(D471,DB!A:K,11,0),"")</f>
        <v/>
      </c>
      <c r="C471" s="120"/>
      <c r="D471" s="119"/>
      <c r="E471" s="142"/>
      <c r="F471" s="121"/>
      <c r="G471" s="72">
        <f ca="1">IFERROR(NOW()-F471,"-")</f>
        <v>45992.406756481483</v>
      </c>
      <c r="H471" s="121"/>
      <c r="I471" s="119" t="str">
        <f>IFERROR(VLOOKUP(D471,DB!A:F,6,0),"")</f>
        <v/>
      </c>
      <c r="J471" s="119" t="str">
        <f>IFERROR(VLOOKUP(D471,DB!A:G,7,0),"")</f>
        <v/>
      </c>
      <c r="K471" s="122"/>
      <c r="L471" s="137" t="str">
        <f>IFERROR(VLOOKUP(D471,DB!A:I,9,0),"")</f>
        <v/>
      </c>
    </row>
    <row r="472" spans="1:12" ht="31.5" customHeight="1">
      <c r="A472" s="118"/>
      <c r="B472" s="119" t="str">
        <f>IFERROR(VLOOKUP(D472,DB!A:K,11,0),"")</f>
        <v/>
      </c>
      <c r="C472" s="120"/>
      <c r="D472" s="119"/>
      <c r="E472" s="142"/>
      <c r="F472" s="121"/>
      <c r="G472" s="72">
        <f ca="1">IFERROR(NOW()-F472,"-")</f>
        <v>45992.406756481483</v>
      </c>
      <c r="H472" s="121"/>
      <c r="I472" s="119" t="str">
        <f>IFERROR(VLOOKUP(D472,DB!A:F,6,0),"")</f>
        <v/>
      </c>
      <c r="J472" s="119" t="str">
        <f>IFERROR(VLOOKUP(D472,DB!A:G,7,0),"")</f>
        <v/>
      </c>
      <c r="K472" s="122"/>
      <c r="L472" s="137" t="str">
        <f>IFERROR(VLOOKUP(D472,DB!A:I,9,0),"")</f>
        <v/>
      </c>
    </row>
    <row r="473" spans="1:12" ht="31.5" customHeight="1">
      <c r="A473" s="118"/>
      <c r="B473" s="119" t="str">
        <f>IFERROR(VLOOKUP(D473,DB!A:K,11,0),"")</f>
        <v/>
      </c>
      <c r="C473" s="120"/>
      <c r="D473" s="119"/>
      <c r="E473" s="142"/>
      <c r="F473" s="121"/>
      <c r="G473" s="72">
        <f ca="1">IFERROR(NOW()-F473,"-")</f>
        <v>45992.406756481483</v>
      </c>
      <c r="H473" s="121"/>
      <c r="I473" s="119" t="str">
        <f>IFERROR(VLOOKUP(D473,DB!A:F,6,0),"")</f>
        <v/>
      </c>
      <c r="J473" s="119" t="str">
        <f>IFERROR(VLOOKUP(D473,DB!A:G,7,0),"")</f>
        <v/>
      </c>
      <c r="K473" s="122"/>
      <c r="L473" s="137" t="str">
        <f>IFERROR(VLOOKUP(D473,DB!A:I,9,0),"")</f>
        <v/>
      </c>
    </row>
    <row r="474" spans="1:12" ht="31.5" customHeight="1">
      <c r="A474" s="118"/>
      <c r="B474" s="119" t="str">
        <f>IFERROR(VLOOKUP(D474,DB!A:K,11,0),"")</f>
        <v/>
      </c>
      <c r="C474" s="120"/>
      <c r="D474" s="119"/>
      <c r="E474" s="142"/>
      <c r="F474" s="121"/>
      <c r="G474" s="72">
        <f ca="1">IFERROR(NOW()-F474,"-")</f>
        <v>45992.406756481483</v>
      </c>
      <c r="H474" s="121"/>
      <c r="I474" s="119" t="str">
        <f>IFERROR(VLOOKUP(D474,DB!A:F,6,0),"")</f>
        <v/>
      </c>
      <c r="J474" s="119" t="str">
        <f>IFERROR(VLOOKUP(D474,DB!A:G,7,0),"")</f>
        <v/>
      </c>
      <c r="K474" s="122"/>
      <c r="L474" s="137" t="str">
        <f>IFERROR(VLOOKUP(D474,DB!A:I,9,0),"")</f>
        <v/>
      </c>
    </row>
    <row r="475" spans="1:12" ht="31.5" customHeight="1">
      <c r="A475" s="118"/>
      <c r="B475" s="119" t="str">
        <f>IFERROR(VLOOKUP(D475,DB!A:K,11,0),"")</f>
        <v/>
      </c>
      <c r="C475" s="120"/>
      <c r="D475" s="119"/>
      <c r="E475" s="142"/>
      <c r="F475" s="121"/>
      <c r="G475" s="72">
        <f ca="1">IFERROR(NOW()-F475,"-")</f>
        <v>45992.406756481483</v>
      </c>
      <c r="H475" s="121"/>
      <c r="I475" s="119" t="str">
        <f>IFERROR(VLOOKUP(D475,DB!A:F,6,0),"")</f>
        <v/>
      </c>
      <c r="J475" s="119" t="str">
        <f>IFERROR(VLOOKUP(D475,DB!A:G,7,0),"")</f>
        <v/>
      </c>
      <c r="K475" s="122"/>
      <c r="L475" s="137" t="str">
        <f>IFERROR(VLOOKUP(D475,DB!A:I,9,0),"")</f>
        <v/>
      </c>
    </row>
    <row r="476" spans="1:12" ht="31.5" customHeight="1">
      <c r="A476" s="118"/>
      <c r="B476" s="119" t="str">
        <f>IFERROR(VLOOKUP(D476,DB!A:K,11,0),"")</f>
        <v/>
      </c>
      <c r="C476" s="120"/>
      <c r="D476" s="119"/>
      <c r="E476" s="142"/>
      <c r="F476" s="121"/>
      <c r="G476" s="72">
        <f ca="1">IFERROR(NOW()-F476,"-")</f>
        <v>45992.406756481483</v>
      </c>
      <c r="H476" s="121"/>
      <c r="I476" s="119" t="str">
        <f>IFERROR(VLOOKUP(D476,DB!A:F,6,0),"")</f>
        <v/>
      </c>
      <c r="J476" s="119" t="str">
        <f>IFERROR(VLOOKUP(D476,DB!A:G,7,0),"")</f>
        <v/>
      </c>
      <c r="K476" s="122"/>
      <c r="L476" s="137" t="str">
        <f>IFERROR(VLOOKUP(D476,DB!A:I,9,0),"")</f>
        <v/>
      </c>
    </row>
    <row r="477" spans="1:12" ht="31.5" customHeight="1">
      <c r="A477" s="118"/>
      <c r="B477" s="119" t="str">
        <f>IFERROR(VLOOKUP(D477,DB!A:K,11,0),"")</f>
        <v/>
      </c>
      <c r="C477" s="120"/>
      <c r="D477" s="119"/>
      <c r="E477" s="142"/>
      <c r="F477" s="121"/>
      <c r="G477" s="72">
        <f ca="1">IFERROR(NOW()-F477,"-")</f>
        <v>45992.406756481483</v>
      </c>
      <c r="H477" s="121"/>
      <c r="I477" s="119" t="str">
        <f>IFERROR(VLOOKUP(D477,DB!A:F,6,0),"")</f>
        <v/>
      </c>
      <c r="J477" s="119" t="str">
        <f>IFERROR(VLOOKUP(D477,DB!A:G,7,0),"")</f>
        <v/>
      </c>
      <c r="K477" s="122"/>
      <c r="L477" s="137" t="str">
        <f>IFERROR(VLOOKUP(D477,DB!A:I,9,0),"")</f>
        <v/>
      </c>
    </row>
    <row r="478" spans="1:12" ht="31.5" customHeight="1">
      <c r="A478" s="143"/>
      <c r="B478" s="144" t="str">
        <f>IFERROR(VLOOKUP(D478,DB!A:K,11,0),"")</f>
        <v/>
      </c>
      <c r="C478" s="145"/>
      <c r="D478" s="144"/>
      <c r="E478" s="142"/>
      <c r="F478" s="146"/>
      <c r="G478" s="147">
        <f ca="1">IFERROR(NOW()-F478,"-")</f>
        <v>45992.406756481483</v>
      </c>
      <c r="H478" s="146"/>
      <c r="I478" s="144" t="str">
        <f>IFERROR(VLOOKUP(D478,DB!A:F,6,0),"")</f>
        <v/>
      </c>
      <c r="J478" s="144" t="str">
        <f>IFERROR(VLOOKUP(D478,DB!A:G,7,0),"")</f>
        <v/>
      </c>
      <c r="K478" s="148"/>
      <c r="L478" s="149" t="str">
        <f>IFERROR(VLOOKUP(D478,DB!A:I,9,0),"")</f>
        <v/>
      </c>
    </row>
  </sheetData>
  <dataValidations count="2">
    <dataValidation allowBlank="1" showInputMessage="1" showErrorMessage="1" sqref="E1" xr:uid="{9E1BC488-8814-4F8A-8DBE-742B3278AB71}"/>
    <dataValidation type="list" allowBlank="1" showInputMessage="1" showErrorMessage="1" sqref="E2:E47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2025-12-01T06:46:01Z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